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Skittlen\Desktop\Clerpings\"/>
    </mc:Choice>
  </mc:AlternateContent>
  <xr:revisionPtr revIDLastSave="0" documentId="8_{18061A83-330F-4DB0-9DD1-6E5E16391149}" xr6:coauthVersionLast="47" xr6:coauthVersionMax="47" xr10:uidLastSave="{00000000-0000-0000-0000-000000000000}"/>
  <bookViews>
    <workbookView xWindow="7005" yWindow="1110" windowWidth="24825" windowHeight="14370"/>
  </bookViews>
  <sheets>
    <sheet name="issued-building-permits-2" sheetId="1" r:id="rId1"/>
  </sheets>
  <calcPr calcId="0"/>
</workbook>
</file>

<file path=xl/calcChain.xml><?xml version="1.0" encoding="utf-8"?>
<calcChain xmlns="http://schemas.openxmlformats.org/spreadsheetml/2006/main">
  <c r="A29" i="1" l="1"/>
  <c r="A30" i="1"/>
  <c r="A589" i="1"/>
  <c r="A619" i="1"/>
  <c r="A620" i="1"/>
  <c r="A781" i="1"/>
  <c r="A782" i="1"/>
  <c r="A894" i="1"/>
  <c r="A1435" i="1"/>
  <c r="A1436" i="1"/>
  <c r="A1437" i="1"/>
  <c r="A1565" i="1"/>
  <c r="A1566" i="1"/>
  <c r="A1567" i="1"/>
  <c r="A1568" i="1"/>
  <c r="A1569" i="1"/>
  <c r="A1570" i="1"/>
  <c r="A1571" i="1"/>
  <c r="A1686" i="1"/>
  <c r="A1687" i="1"/>
  <c r="A1738" i="1"/>
  <c r="A1739" i="1"/>
  <c r="A1753" i="1"/>
  <c r="A1754" i="1"/>
  <c r="A1755" i="1"/>
  <c r="A1756" i="1"/>
  <c r="A2147" i="1"/>
  <c r="A2148" i="1"/>
  <c r="A2523" i="1"/>
  <c r="A2787" i="1"/>
  <c r="A2788" i="1"/>
  <c r="A2789" i="1"/>
  <c r="A2864" i="1"/>
  <c r="A3147" i="1"/>
  <c r="A3148" i="1"/>
  <c r="A3149" i="1"/>
  <c r="A3152" i="1"/>
  <c r="A3153" i="1"/>
  <c r="A3154" i="1"/>
  <c r="A3771" i="1"/>
  <c r="A3772" i="1"/>
  <c r="A4086" i="1"/>
  <c r="A4087" i="1"/>
  <c r="A4088" i="1"/>
  <c r="A4089" i="1"/>
  <c r="A4095" i="1"/>
  <c r="A4096" i="1"/>
  <c r="A4097" i="1"/>
  <c r="A4098" i="1"/>
  <c r="A4099" i="1"/>
  <c r="A4246" i="1"/>
  <c r="A4247" i="1"/>
  <c r="A4248" i="1"/>
  <c r="A4249" i="1"/>
  <c r="A4270" i="1"/>
  <c r="A4271" i="1"/>
  <c r="A4273" i="1"/>
  <c r="A4274" i="1"/>
  <c r="A4279" i="1"/>
  <c r="A4280" i="1"/>
  <c r="A4331" i="1"/>
  <c r="A4332" i="1"/>
  <c r="A4333" i="1"/>
  <c r="A4334" i="1"/>
  <c r="A4345" i="1"/>
  <c r="A4346" i="1"/>
  <c r="A4347" i="1"/>
  <c r="A4390" i="1"/>
  <c r="A4391" i="1"/>
  <c r="A4392" i="1"/>
  <c r="A4393" i="1"/>
  <c r="A4394" i="1"/>
  <c r="A4396" i="1"/>
  <c r="A4397" i="1"/>
  <c r="A4442" i="1"/>
  <c r="A4443" i="1"/>
  <c r="A4445" i="1"/>
  <c r="A4463" i="1"/>
  <c r="A4464" i="1"/>
  <c r="A4476" i="1"/>
  <c r="A4477" i="1"/>
  <c r="A4554" i="1"/>
  <c r="A4555" i="1"/>
  <c r="A4557" i="1"/>
  <c r="A4756" i="1"/>
  <c r="A4757" i="1"/>
  <c r="A4759" i="1"/>
  <c r="A4762" i="1"/>
  <c r="A4927" i="1"/>
  <c r="A4928" i="1"/>
  <c r="A4929" i="1"/>
  <c r="A4930" i="1"/>
  <c r="A4935" i="1"/>
  <c r="A4936" i="1"/>
  <c r="A4937" i="1"/>
  <c r="A5460" i="1"/>
  <c r="A5461" i="1"/>
  <c r="A5462" i="1"/>
  <c r="A5463" i="1"/>
  <c r="A6042" i="1"/>
  <c r="A6043" i="1"/>
  <c r="A6044" i="1"/>
  <c r="A6045" i="1"/>
  <c r="A6049" i="1"/>
  <c r="A6086" i="1"/>
  <c r="A6087" i="1"/>
  <c r="A6088" i="1"/>
  <c r="A6089" i="1"/>
  <c r="A6090" i="1"/>
  <c r="A6101" i="1"/>
  <c r="A6102" i="1"/>
  <c r="A6103" i="1"/>
  <c r="A6104" i="1"/>
  <c r="A6258" i="1"/>
</calcChain>
</file>

<file path=xl/sharedStrings.xml><?xml version="1.0" encoding="utf-8"?>
<sst xmlns="http://schemas.openxmlformats.org/spreadsheetml/2006/main" count="9116" uniqueCount="5722">
  <si>
    <t>PermitNumber;PermitNumberCreatedDate;IssueDate;PermitElapsedDays;ProjectValue;TypeOfWork;Address;ProjectDescription;PermitCategory;Applicant;ApplicantAddress;PropertyUse;SpecificUseCategory;BuildingContractor;BuildingContractorAddress;IssueYear;GeoLocalArea;Geom;YearMonth;geo_point_2d</t>
  </si>
  <si>
    <t>BP-2022-00162;2022-01-12;2022-05-10;118;35000.0;Addition / Alteration;600 W 10TH AVENUE</t>
  </si>
  <si>
    <t xml:space="preserve"> Vancouver</t>
  </si>
  <si>
    <t xml:space="preserve"> BC;"High Density Housing / Commercial - Addition / Alteration - Exterior alterations to do targeted repairs to waterproof membrane and over-clad exhaust vent in this existing institutional use building for BC Cancer Agency. </t>
  </si>
  <si>
    <t xml:space="preserve">*** Reviewed under VBBL 2019 *** </t>
  </si>
  <si>
    <t xml:space="preserve">Scope of work: </t>
  </si>
  <si>
    <t xml:space="preserve">1. Targeted waterproof membrane repairs at the cyclotron gardens upper plaza roof deck and planter stairs </t>
  </si>
  <si>
    <t>2. Over clad exhaust chimney due to cracking fiber cement panel with EIFS";;Tara McIntyre DBA: Apex Building Sciences Inc.;"301-D 30721 Simpson Road</t>
  </si>
  <si>
    <t>Abbotsford</t>
  </si>
  <si>
    <t xml:space="preserve"> BC  V2T 6Y7";Institutional Uses;Hospital;;;2022;Fairview;"{""coordinates"": [-123.1187451</t>
  </si>
  <si>
    <t xml:space="preserve"> 49.2617877]</t>
  </si>
  <si>
    <t xml:space="preserve"> ""type"": ""Point""}";2022-05;49.2617877</t>
  </si>
  <si>
    <t>BP-2022-02126;2022-04-25;2022-05-12;17;80000.0;Addition / Alteration;3425 W 32ND AVENUE</t>
  </si>
  <si>
    <t xml:space="preserve"> BC V6S 1Y8;"Field Review - Addition / Alteration - Interior alterations to provide improvements at this existing one family dwelling on this site.</t>
  </si>
  <si>
    <t>Scope of work includes to increase kitchen size. New millwork</t>
  </si>
  <si>
    <t xml:space="preserve"> closets</t>
  </si>
  <si>
    <t xml:space="preserve"> doors. New door and millwork in crawlspace.</t>
  </si>
  <si>
    <t>OK to process as DTI as per Kirat Kang April 20</t>
  </si>
  <si>
    <t>Structural Schedule B</t>
  </si>
  <si>
    <t xml:space="preserve"> Tim Lam</t>
  </si>
  <si>
    <t xml:space="preserve"> P.Eng.</t>
  </si>
  <si>
    <t xml:space="preserve"> ph:604.255.7670";Renovation - Residential - Lower Complexity;Jim Hoy;"298 E 45th Av</t>
  </si>
  <si>
    <t>Vancouver</t>
  </si>
  <si>
    <t xml:space="preserve"> BC  V5W 1X1";Dwelling Uses;One-Family Dwelling;;;2022;Dunbar-Southlands;"{""coordinates"": [-123.1807344</t>
  </si>
  <si>
    <t xml:space="preserve"> 49.2435732]</t>
  </si>
  <si>
    <t xml:space="preserve"> ""type"": ""Point""}";2022-05;49.2435732</t>
  </si>
  <si>
    <t>BP-2021-03348;2021-06-29;2022-05-31;336;30000.0;Addition / Alteration;1689 JOHNSTON STREET</t>
  </si>
  <si>
    <t xml:space="preserve"> BC V6H 3R9;"High Density Housing / Commercial - Addition / Alteration - Unit #370</t>
  </si>
  <si>
    <t xml:space="preserve">To install a new covered outdoor seating area to be used in conjunction with the existing Restaurant Class-1 use on this existing Granville Island Public Market site and change of Major Occupancy from Retail Limited Food Service (Group E) to Restaurant Class-1 (Group A-2). </t>
  </si>
  <si>
    <t xml:space="preserve">No interior alteration or re-arrangement of existing kitchen equipment proposed under this application. </t>
  </si>
  <si>
    <t>Building Review Branch Notes:</t>
  </si>
  <si>
    <t>- Building Permit for DP-2021-00490 (Patio) and DP-2021-00610 (Change of use)</t>
  </si>
  <si>
    <t xml:space="preserve"> refer to DB-2021-01222 for interior alteration to this unit.</t>
  </si>
  <si>
    <t>- Applicable Part 11 upgrade: A2</t>
  </si>
  <si>
    <t xml:space="preserve"> S2</t>
  </si>
  <si>
    <t xml:space="preserve"> F2</t>
  </si>
  <si>
    <t xml:space="preserve"> N2</t>
  </si>
  <si>
    <t xml:space="preserve"> E2</t>
  </si>
  <si>
    <t xml:space="preserve">- Washroom for public market will be shared with ""Red Gate Theater"" and is proposed under DB-2022-01886. </t>
  </si>
  <si>
    <t>- Proposed occupant load: 30 patio seating + 8 kitchen/staff</t>
  </si>
  <si>
    <t xml:space="preserve"> â€œFlame Tests of Flame-Resistant Fabrics and Filmsâ€ as per VBBL 3.1.16.1. </t>
  </si>
  <si>
    <t xml:space="preserve"> architectural and structural submitted. CRP is Ted Murray</t>
  </si>
  <si>
    <t xml:space="preserve"> AIBC</t>
  </si>
  <si>
    <t xml:space="preserve"> 604-836-8350</t>
  </si>
  <si>
    <t>* Reviewed as per VBBL 2019 *";;Ted  Murray  DBA: Ted Murray Architect Inc.;"4168 W 12th Avenue</t>
  </si>
  <si>
    <t xml:space="preserve"> BC  V6R 2P6";Retail Uses;Retail Store;;;2022;Fairview;"{""coordinates"": [-123.135879</t>
  </si>
  <si>
    <t xml:space="preserve"> 49.2726458]</t>
  </si>
  <si>
    <t xml:space="preserve"> ""type"": ""Point""}";2022-05;49.2726458</t>
  </si>
  <si>
    <t>BP-2022-01564;2022-03-28;2022-05-16;49;50000.0;Addition / Alteration;480 GRANVILLE STREET</t>
  </si>
  <si>
    <t xml:space="preserve"> BC;"Field Review - Addition / Alteration - 480 Granville Street</t>
  </si>
  <si>
    <t>Interior alterations to provide tenant improvements in this existing commercial building.</t>
  </si>
  <si>
    <t>Scope of Work: Removal of interior partition walls</t>
  </si>
  <si>
    <t xml:space="preserve"> doors</t>
  </si>
  <si>
    <t xml:space="preserve"> new handrails</t>
  </si>
  <si>
    <t xml:space="preserve"> and new cabinets with shelves.</t>
  </si>
  <si>
    <t>OK For Field Review as per J.Bal - March 25</t>
  </si>
  <si>
    <t>2022";Renovation - Commercial/ Mixed Use - Lower Complexity;Ted  Murray  DBA: Ted Murray Architect Inc.;"4168 W 12th Avenue</t>
  </si>
  <si>
    <t xml:space="preserve"> BC  V6R 2P6";Retail Uses;Retail Store;;;2022;Downtown;"{""coordinates"": [-123.1145788</t>
  </si>
  <si>
    <t xml:space="preserve"> 49.2847457]</t>
  </si>
  <si>
    <t xml:space="preserve"> ""type"": ""Point""}";2022-05;49.2847457</t>
  </si>
  <si>
    <t>DB-2022-01646;2022-03-31;2022-05-10;40;112000.0;Addition / Alteration;3524 MARSHALL STREET</t>
  </si>
  <si>
    <t xml:space="preserve"> BC V5N 4S3;"Field Review - Addition / Alteration - Interior and exterior alterations to provide improvements and to change the use to one-family dwelling.</t>
  </si>
  <si>
    <t>Scope of work includes: Interior alterations to improve layout and functionality of this one-family dwelling and to remove the suite. Minor exterior modification to the front entry to create single front door and window/sidelight.</t>
  </si>
  <si>
    <t>Structural schedule B provided by Jeff Allester";Renovation - Residential - Lower Complexity;Ian McLean DBA: Ian McLean Architect Inc.;"3328 Adanac Street</t>
  </si>
  <si>
    <t xml:space="preserve">Vancouver </t>
  </si>
  <si>
    <t xml:space="preserve"> BC  V5K 2P3";Dwelling Uses;One-Family Dwelling;;;2022;Kensington-Cedar Cottage;"{""coordinates"": [-123.0620917</t>
  </si>
  <si>
    <t xml:space="preserve"> 49.2524594]</t>
  </si>
  <si>
    <t xml:space="preserve"> ""type"": ""Point""}";2022-05;49.2524594</t>
  </si>
  <si>
    <t>BP-2022-00358;2022-01-26;2022-05-19;113;50000.0;New Building;1208 PARK DRIVE</t>
  </si>
  <si>
    <t xml:space="preserve"> BC V6P 2J9;"Enquiry Centre - New Building - To construct a detached 20'x24' accessory building (two-car garage) to replace a fire damaged garage at the rear of this existing one family dwelling with secondary suite to provide two parking spaces having vehicle access from the street.</t>
  </si>
  <si>
    <t>OK for SIPS per W.Wong</t>
  </si>
  <si>
    <t xml:space="preserve"> January 26</t>
  </si>
  <si>
    <t xml:space="preserve"> 2022";;Paul Chiu DBA: Urban Design Group;"810 - 675 West Hastings Street</t>
  </si>
  <si>
    <t xml:space="preserve"> BC  V6B 1N2";Dwelling Uses;One-family Dwelling w/Sec Suite;;;2022;Marpole;"{""coordinates"": [-123.1330845</t>
  </si>
  <si>
    <t xml:space="preserve"> 49.2151407]</t>
  </si>
  <si>
    <t xml:space="preserve"> ""type"": ""Point""}";2022-05;49.2151407</t>
  </si>
  <si>
    <t>DB-2021-05227;2021-10-07;2022-05-12;217;300000.0;Addition / Alteration;3335 W 11TH AVENUE</t>
  </si>
  <si>
    <t xml:space="preserve"> BC V6R 2J7;"Low Density Housing - Addition / Alteration - interior/exterior alterations to this existing one family dwelling including change of use to one family dwelling with secondary suite</t>
  </si>
  <si>
    <t>scope of work:</t>
  </si>
  <si>
    <t>relocate kitchen and renovate</t>
  </si>
  <si>
    <t>interior wall removals first floor</t>
  </si>
  <si>
    <t>window changes</t>
  </si>
  <si>
    <t>bedroom alteration and add bathroom second floor</t>
  </si>
  <si>
    <t>add suite to basement";;Dee Spencer DBA: Terra Firma Design Ltd.;"5620 EAGLE COURT</t>
  </si>
  <si>
    <t xml:space="preserve">NORTH VANCOUVER </t>
  </si>
  <si>
    <t xml:space="preserve"> BC  V7R4T9";Dwelling Uses;One-family Dwelling w/Sec Suite;;;2022;Kitsilano;"{""coordinates"": [-123.1786383</t>
  </si>
  <si>
    <t xml:space="preserve"> 49.2626948]</t>
  </si>
  <si>
    <t xml:space="preserve"> ""type"": ""Point""}";2022-05;49.2626948</t>
  </si>
  <si>
    <t>BP-2022-02000;2022-04-13;2022-05-18;35;5000.0;Addition / Alteration;744 W HASTINGS STREET</t>
  </si>
  <si>
    <t xml:space="preserve"> BC V6C 1A5;"Field Review - Addition / Alteration - #112 - 1st floor</t>
  </si>
  <si>
    <t>Interior alterations to provide tenant improvements for a new Health Care Office on the 1st floor (#112) in this existing commercial building on this site.</t>
  </si>
  <si>
    <t>Scope of work: Relocate one interior office door</t>
  </si>
  <si>
    <t xml:space="preserve"> remove millwork cabinetry and plumbing work.</t>
  </si>
  <si>
    <t>OK for field review as per N. Jalalkamali</t>
  </si>
  <si>
    <t xml:space="preserve"> April 13</t>
  </si>
  <si>
    <t>Building Sprinklered- Building inspector to determine on site if a separate sprinkler permit is required.</t>
  </si>
  <si>
    <t>E2 upgrade waived per A. Wroblewski; May 10</t>
  </si>
  <si>
    <t xml:space="preserve"> 2022 \t\t\t\t\t\t\t\t\t\t\t\t\t\t\t\t\t\t\t\t\t\t\t\t</t>
  </si>
  <si>
    <t>Energy checklist is currently no longer required with your Building Permit (BP) application. Some supporting documents are still required at BP stage</t>
  </si>
  <si>
    <t xml:space="preserve"> specifically Envelope and HVAC</t>
  </si>
  <si>
    <t xml:space="preserve"> if applicable. Service Water Heating and Lighting supporting documents</t>
  </si>
  <si>
    <t xml:space="preserve"> if applicable</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</si>
  <si>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Complexity;Janice Hamilton DBA: WA Architects;"950 - 1500 W Georgia Street</t>
  </si>
  <si>
    <t xml:space="preserve"> BC  V6G 2Z6";Office Uses;General Office;;;2022;Downtown;"{""coordinates"": [-123.1148625</t>
  </si>
  <si>
    <t xml:space="preserve"> 49.2855623]</t>
  </si>
  <si>
    <t xml:space="preserve"> ""type"": ""Point""}";2022-05;49.2855623</t>
  </si>
  <si>
    <t>BP-2022-01070;2022-02-28;2022-05-30;91;0.0;Salvage and Abatement;1956 E 13TH AVENUE</t>
  </si>
  <si>
    <t xml:space="preserve"> BC V5N 2C2;"Low Density Housing - Salvage and Abatement - Salvage and abatement permit only for DB-2021-06408 and to be completed under the supervision of a qualified professional. This permit does not authorize demolition</t>
  </si>
  <si>
    <t xml:space="preserve"> deconstruction or construction work.</t>
  </si>
  <si>
    <t>QP: Peter Van Bakel - British Columbia Qualified Professionals - 604-780-5683";;Wilmer Lau DBA: Tomo Spaces (Alpha) Inc.;"207- 810 Quay side Drive</t>
  </si>
  <si>
    <t>New Westminster</t>
  </si>
  <si>
    <t xml:space="preserve"> BC  V3M6B9";Dwelling Uses;One-Family Dwelling;;;2022;Kensington-Cedar Cottage;"{""coordinates"": [-123.0647539</t>
  </si>
  <si>
    <t xml:space="preserve"> 49.2583598]</t>
  </si>
  <si>
    <t xml:space="preserve"> ""type"": ""Point""}";2022-05;49.2583598</t>
  </si>
  <si>
    <t>BP-2021-04602;2021-08-29;2022-05-09;253;50000.0;Addition / Alteration;2038 E 13TH AVENUE</t>
  </si>
  <si>
    <t xml:space="preserve"> BC V5N 2C4;"Low Density Housing - Addition / Alteration - Building Permit for DP-2019-00196 Interior/exterior alterations to this existing one family dwelling</t>
  </si>
  <si>
    <t>Scope of Work:</t>
  </si>
  <si>
    <t>1.    Addition of rear deck</t>
  </si>
  <si>
    <t xml:space="preserve">2.    Dig out of basement crawlspace and conversion to floor space- 639 </t>
  </si>
  <si>
    <t xml:space="preserve">       square feet added</t>
  </si>
  <si>
    <t>3.    Addition of secondary suite in basement</t>
  </si>
  <si>
    <t xml:space="preserve">BOV Appeal No. Z35651- Approved June 16 </t>
  </si>
  <si>
    <t>2020";;Garry Wanhella;"7815 Joffre Avenue</t>
  </si>
  <si>
    <t>Burnaby</t>
  </si>
  <si>
    <t xml:space="preserve"> BC  V5J3K9";Dwelling Uses;One-family Dwelling w/Sec Suite;;;2022;Kensington-Cedar Cottage;"{""coordinates"": [-123.0631335</t>
  </si>
  <si>
    <t xml:space="preserve"> 49.2583518]</t>
  </si>
  <si>
    <t xml:space="preserve"> ""type"": ""Point""}";2022-05;49.2583518</t>
  </si>
  <si>
    <t>BP-2022-02285;2022-05-02;2022-05-17;15;0.0;Temporary Building / Structure;2300 GUELPH STREET</t>
  </si>
  <si>
    <t xml:space="preserve"> BC V5T 3P1;"High Density Housing / Commercial - Temporary Building / Structure - To erect and install 48 - 10'x10' and 2 - 8'x8' tents for the Mount Pleasant Farmers Market event occurring every Sunday for a limited of time expiring October 30</t>
  </si>
  <si>
    <t>Notes:</t>
  </si>
  <si>
    <t xml:space="preserve">This is a shadow permit issued as a courtesy.";;Randy Elliott DBA: Vancouver Farmers Market;"1316 Grant St </t>
  </si>
  <si>
    <t xml:space="preserve"> BC  V5L 2X5";Parking Uses;Parking Area;;;2022;Mount Pleasant;"{""coordinates"": [-123.0940746</t>
  </si>
  <si>
    <t xml:space="preserve"> 49.2641707]</t>
  </si>
  <si>
    <t xml:space="preserve"> ""type"": ""Point""}";2022-05;49.2641707</t>
  </si>
  <si>
    <t>DB-2022-01963;2022-04-12;2022-05-06;24;70000.0;Addition / Alteration;1319 W 47TH AVENUE</t>
  </si>
  <si>
    <t xml:space="preserve"> BC V6M 2L7;"Field Review - Addition / Alteration - Interior and exterior alterations to provide improvements to this one family dwelling at this site.</t>
  </si>
  <si>
    <t>Scope of work includes: extending roof to entrance atop existing rear stair landing</t>
  </si>
  <si>
    <t xml:space="preserve"> rebuilding stairs at the front entrance</t>
  </si>
  <si>
    <t xml:space="preserve"> changing interior wall layout</t>
  </si>
  <si>
    <t xml:space="preserve"> adding new windows</t>
  </si>
  <si>
    <t xml:space="preserve"> and changing window sizes.</t>
  </si>
  <si>
    <t>Letters of assurance submitted:</t>
  </si>
  <si>
    <t>Sch B (Struct): Bill Ma</t>
  </si>
  <si>
    <t xml:space="preserve"> 778.512.9688";Renovation - Residential - Lower Complexity;Jasmine Zhang DBA: Peony Construction Inc;"14748 Thrift Av</t>
  </si>
  <si>
    <t>White Rock</t>
  </si>
  <si>
    <t xml:space="preserve"> BC  V4B 2J5";Dwelling Uses;One-Family Dwelling;;;2022;Oakridge;"{""coordinates"": [-123.1355427</t>
  </si>
  <si>
    <t xml:space="preserve"> 49.2289071]</t>
  </si>
  <si>
    <t xml:space="preserve"> ""type"": ""Point""}";2022-05;49.2289071</t>
  </si>
  <si>
    <t>BP-2022-01703;2022-04-01;2022-05-17;46;0.0;Salvage and Abatement;312 E 43RD AVENUE</t>
  </si>
  <si>
    <t xml:space="preserve"> BC V5W 1T3;"Low Density Housing - Salvage and Abatement - Building Permit for DB-2022-01672 Building Permit for DB-2021-06936 2FD</t>
  </si>
  <si>
    <t>Salvage &amp; Abatement permit only and to be completed under the supervision of a registered professional.  This permit does not authorize demolition</t>
  </si>
  <si>
    <t xml:space="preserve"> deconstruct or construction work.</t>
  </si>
  <si>
    <t>Salvage and Abatement Permit only and to be completed under the supervision of a Qualified Professional.  This permit does not authorize demolition</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</si>
  <si>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site.";;Shaun Rai DBA: Homes By Engineers Construction Corp.;"3556 E 45 Ave</t>
  </si>
  <si>
    <t xml:space="preserve"> BC  V5R3G4";Dwelling Uses;One-Family Dwelling;;;2022;Sunset;"{""coordinates"": [-123.0991102</t>
  </si>
  <si>
    <t xml:space="preserve"> 49.2308786]</t>
  </si>
  <si>
    <t xml:space="preserve"> ""type"": ""Point""}";2022-05;49.2308786</t>
  </si>
  <si>
    <t>BP-2022-01860;2022-04-08;2022-05-06;28;30000.0;Addition / Alteration;945 JERVIS STREET</t>
  </si>
  <si>
    <t xml:space="preserve"> BC V6E 2B8;"Field Review - Addition / Alteration - Unit 307 - 3RD Floor </t>
  </si>
  <si>
    <t xml:space="preserve">Interior alterations to provide improvements to this existing dwelling unit (#307) on the 3rd floor of this existing multiple dwelling building on this site. </t>
  </si>
  <si>
    <t>Energy Upgrade: E2 Appliances - Upgrade to an Energuide/EnergyStar appliance (fridge; dishwasher)</t>
  </si>
  <si>
    <t>Okay for DTI by Shelley D.";Renovation - Residential - Lower Complexity;McCuaig and Associates Engineering Ltd.;"200 - 3999 Henning Drive</t>
  </si>
  <si>
    <t xml:space="preserve"> BC  V5C 6P9";Dwelling Uses;Dwelling Unit;;;2022;West End;"{""coordinates"": [-123.1315076</t>
  </si>
  <si>
    <t xml:space="preserve"> 49.2857716]</t>
  </si>
  <si>
    <t xml:space="preserve"> ""type"": ""Point""}";2022-05;49.2857716</t>
  </si>
  <si>
    <t>DB-2021-04021;2021-07-27;2022-05-16;293;978750.0;New Building;3479 W 19TH AVENUE</t>
  </si>
  <si>
    <t xml:space="preserve"> BC V6S 1C1;"Low Density Housing - New Building - Note: This Building Permit will remain in a suspended status until the associated (green) Demolition Permit BP-2021-04023 is completed.</t>
  </si>
  <si>
    <t>To construct a 2 storey one-family dwelling with a secondary suite located in the Basement ($978</t>
  </si>
  <si>
    <t>750.00) with a detached accessory building (garage) ($10</t>
  </si>
  <si>
    <t>000)</t>
  </si>
  <si>
    <t xml:space="preserve"> at the rear providing 3 parking spaces</t>
  </si>
  <si>
    <t xml:space="preserve"> having vehicular access from the lane.</t>
  </si>
  <si>
    <t>1.\tCovenant registered at the Land Title Office under CA9242844</t>
  </si>
  <si>
    <t>2.\tNo Strata Titling permitted</t>
  </si>
  <si>
    <t>3.\tA/C proposed â€“ Exterior component located in rear yard</t>
  </si>
  <si>
    <t xml:space="preserve"> Interior component located in closet on upper floor.</t>
  </si>
  <si>
    <t>4.\tBar sink located in basement Rec Room.</t>
  </si>
  <si>
    <t>5.\tSchedule B: (ANTONY WANG</t>
  </si>
  <si>
    <t xml:space="preserve"> P.Eng. - 604-618-6236) Architectural Item 1.5</t>
  </si>
  <si>
    <t>6.\tSchedule B: (ANTONY WANG</t>
  </si>
  <si>
    <t xml:space="preserve"> P.Eng. - 604-618-6236) Structural &amp; Geotechnical</t>
  </si>
  <si>
    <t>7.\tHPO: Residential Builder- (VANDOT HOME SERVICES &amp; DEVELOPMENT LTD)</t>
  </si>
  <si>
    <t>Note: This is a 2 storey building pursuant to the Zoning and Development By-Law</t>
  </si>
  <si>
    <t>Address Information:</t>
  </si>
  <si>
    <t>#1-3479 W 19th Av - One Family Dwelling (1st to 3rd floor</t>
  </si>
  <si>
    <t xml:space="preserve"> south portion of basement)</t>
  </si>
  <si>
    <t>#2-3479 W 19th Av - Secondary Suite (north portion of basement)</t>
  </si>
  <si>
    <t>Address and suite numbers assigned as per approved plans for Fire and Emergency response. The address number is to be posted on the building to be visible from the street and the suite numbers are to be posted at the suite entries in accordance with the Building By-law prior to final inspection.</t>
  </si>
  <si>
    <t>**THIS PERMIT HAS BEEN ISSUED UNDER THE REQUIREMENTS OF VBBL #12511 (2019) **";New Build - Low Density Housing;Vincent Wan DBA: D.V. Design Ltd.;"4038 Toronto Street</t>
  </si>
  <si>
    <t>Port Coquitlam</t>
  </si>
  <si>
    <t xml:space="preserve"> BC  V3B6X8";Dwelling Uses;One-family Dwelling w/Sec Suite;Vandot Home Services &amp; Development Ltd;"3679 HENNEPIN AV  </t>
  </si>
  <si>
    <t xml:space="preserve"> BC  V5S 3X3";2022;Dunbar-Southlands;"{""coordinates"": [-123.1813774</t>
  </si>
  <si>
    <t xml:space="preserve"> 49.2558219]</t>
  </si>
  <si>
    <t xml:space="preserve"> ""type"": ""Point""}";2022-05;49.2558219</t>
  </si>
  <si>
    <t>BP-2022-01947;2022-04-12;2022-05-26;44;0.0;Salvage and Abatement;2857 E 16TH AVENUE</t>
  </si>
  <si>
    <t xml:space="preserve"> BC V5M 2L9;"Low Density Housing - Salvage and Abatement - Salvage and Abatement Permit only for Building permit: DB-20XX-XXXXX and to be completed under the supervision of a qualified professional.  This permit does not authorize demolition</t>
  </si>
  <si>
    <t>QP: MCA ENVIRONMENTAL CONSULTING INC / Tarlochan (Terry) Sunar</t>
  </si>
  <si>
    <t>Demolition permit: DB-2022-01946";;Paul Sangar DBA: AVS Development Ltd.;"7 E 46th Avenue</t>
  </si>
  <si>
    <t xml:space="preserve"> BC  V5W 1Z2";Dwelling Uses;One-Family Dwelling;AKAL DEMOLITION &amp; EXCAVATING LTD;;2022;Renfrew-Collingwood;"{""coordinates"": [-123.0455835</t>
  </si>
  <si>
    <t xml:space="preserve"> 49.2556747]</t>
  </si>
  <si>
    <t xml:space="preserve"> ""type"": ""Point""}";2022-05;49.2556747</t>
  </si>
  <si>
    <t>BP-2021-06425;2021-12-06;2022-05-17;162;15000.0;Demolition / Deconstruction;604 E 12TH AVENUE</t>
  </si>
  <si>
    <t xml:space="preserve"> BC V5T 2H8;"Low Density Housing - Demolition / Deconstruction - Green Demo: Pre-1950â€™s</t>
  </si>
  <si>
    <t>To demolish the existing one family dwelling building ($15</t>
  </si>
  <si>
    <t>000) on this site by means of deconstruction.</t>
  </si>
  <si>
    <t>Demo Declaration â€“ AKAL DEMOLITION &amp; EXCAVATING LTD   (778)-318-1373</t>
  </si>
  <si>
    <t>This permit is subject to the Green Demolition Bylaw (11023)</t>
  </si>
  <si>
    <t>Pre-1950:</t>
  </si>
  <si>
    <t>Green Demolition Conditions Apply</t>
  </si>
  <si>
    <t>75% Recycling Rate of Building Materials Required";;Sodhi  Dadral DBA: Sodhi Development Ltd.;"285 E. 45th Avenue</t>
  </si>
  <si>
    <t xml:space="preserve"> BC  V5W 1X2";Dwelling Uses;One-Family Dwelling;AKAL DEMOLITION &amp; EXCAVATING LTD;;2022;Mount Pleasant;"{""coordinates"": [-123.0908935</t>
  </si>
  <si>
    <t xml:space="preserve"> 49.2594731]</t>
  </si>
  <si>
    <t xml:space="preserve"> ""type"": ""Point""}";2022-05;49.2594731</t>
  </si>
  <si>
    <t>BP-2022-01836;2022-04-07;2022-05-11;34;0.0;Salvage and Abatement;2530 E 18TH AVENUE</t>
  </si>
  <si>
    <t xml:space="preserve"> BC V5M 2P5;"Low Density Housing - Salvage and Abatement - Salvage and abatement permit only for DB-2022-00465 and to be completed under the supervision of a qualified professional. This permit does not authorize demolition</t>
  </si>
  <si>
    <t>QP: Ramin Hamidnejad Kinetic OHS Services\tCRSP\t604-988-0099</t>
  </si>
  <si>
    <t>Demolition/ Deconstruction Permit: BP-2022-01835</t>
  </si>
  <si>
    <t>Building Permit: DB-2022-00465";;Amandeep Darred;"2606 East 18th Avenue</t>
  </si>
  <si>
    <t xml:space="preserve"> BC  V5M 2P7";Dwelling Uses;One-Family Dwelling;BigCity Excavation Ltd;"2295 E 48TH AV  </t>
  </si>
  <si>
    <t xml:space="preserve"> BC  V5P 1R9";2022;Renfrew-Collingwood;"{""coordinates"": [-123.0537508</t>
  </si>
  <si>
    <t xml:space="preserve"> 49.2538173]</t>
  </si>
  <si>
    <t xml:space="preserve"> ""type"": ""Point""}";2022-05;49.2538173</t>
  </si>
  <si>
    <t>BP-2022-02392;2022-05-05;2022-05-06;1;0.0;Salvage and Abatement;1318 E 49TH AVENUE</t>
  </si>
  <si>
    <t xml:space="preserve"> BC V5W 2J4;"Low Density Housing - Salvage and Abatement - Salvage and Abatement Permit only for Building permit: DB-2022-01944 and to be completed under the supervision of a qualified professional.  This permit does not authorize demolition</t>
  </si>
  <si>
    <t>Deconstruction Permit: BP-2022-02390</t>
  </si>
  <si>
    <t>Qualified Professional: Baraa Habash P.Eng (604-593-8275)";;Donald hutt;"11214 Kingcome Avenue</t>
  </si>
  <si>
    <t>Richmond</t>
  </si>
  <si>
    <t xml:space="preserve"> BC  V7A 4W9";Dwelling Uses;One-Family Dwelling;BigCity Excavation Ltd;"2295 E 48TH AV  </t>
  </si>
  <si>
    <t xml:space="preserve"> BC  V5P 1R9";2022;Sunset;"{""coordinates"": [-123.0795836</t>
  </si>
  <si>
    <t xml:space="preserve"> 49.2250638]</t>
  </si>
  <si>
    <t xml:space="preserve"> ""type"": ""Point""}";2022-05;49.2250638</t>
  </si>
  <si>
    <t>DB-2022-00156;2022-01-12;2022-05-05;113;137250.0;New Building;975 LILLOOET STREET #3</t>
  </si>
  <si>
    <t xml:space="preserve"> BC V5K 4H1;"Low Density Housing - New Building - To construct a 2 storey laneway house building ($137</t>
  </si>
  <si>
    <t>250) with 1 open parking pad</t>
  </si>
  <si>
    <t xml:space="preserve"> providing a total of 1 parking spaces</t>
  </si>
  <si>
    <t xml:space="preserve"> having vehicular access from the 20' Lane.</t>
  </si>
  <si>
    <t>Note:  This is a 1 Â½ storey building pursuant to the Zoning &amp; Development By-law.</t>
  </si>
  <si>
    <t>1.\tCovenant not required with existing house</t>
  </si>
  <si>
    <t>3.\tNo A/C Unit proposed</t>
  </si>
  <si>
    <t xml:space="preserve">4.\tEntire building to be sprinklered 13D </t>
  </si>
  <si>
    <t>5.\tSchedule B: (Beerinder Sidhu) P.Eng (604.339.0034) Structural</t>
  </si>
  <si>
    <t>6.\tSchedule B: (Beerinder Sidhu) P.Eng (604.339.0034) Geotechnical</t>
  </si>
  <si>
    <t>7.\tHPO: Residential Builder- 88 Homes Ltd</t>
  </si>
  <si>
    <t>NOTE: To achieve the required FSR. A floor space exclusion of 3% has been applied to this application as per section 11.24.18 of the district schedule</t>
  </si>
  <si>
    <t xml:space="preserve"> to accommodate improved building performance.</t>
  </si>
  <si>
    <t>Principle Dwelling: #1-975 Lillooet St</t>
  </si>
  <si>
    <t>Laneway home: #3-975 Lillooet St</t>
  </si>
  <si>
    <t>Address and suite numbers assigned as per approved plans for Fire and Emergency response. The address number is to be posted to the building to be visible from the street and the suite numbers are to be posted at the suite entries in accordance with the Building By-law prior to final inspection.</t>
  </si>
  <si>
    <t>NOTE: Information regarding the principal building on the survey and site plan is for reference only. Any discrepancy between information regarding the principal building on the survey and/or site plan and approved permit drawings for the principal building are neither approved nor authorized under this laneway house permit.</t>
  </si>
  <si>
    <t>*EXISTING HOUSE* Note: Bldg 1 (principal bldg) addressed #3-975 Lillooet St retained on site.</t>
  </si>
  <si>
    <t>**THIS PERMIT HAS BEEN ISSUED UNDER THE REQUIREMENTS OF VBBL #12511 (2019) **";New Build - Standalone Laneway;Kanwal Sekhon DBA: 88 Homes LTD.;"8088 13th Ave</t>
  </si>
  <si>
    <t xml:space="preserve">Burnaby </t>
  </si>
  <si>
    <t xml:space="preserve"> BC  V3N 2G2";Dwelling Uses;Laneway House;88 Homes Ltd;"8089 11th Ave  </t>
  </si>
  <si>
    <t xml:space="preserve"> BC  V3N 2N8";2022;Hastings-Sunrise;"{""coordinates"": [-123.0392933</t>
  </si>
  <si>
    <t xml:space="preserve"> 49.2756797]</t>
  </si>
  <si>
    <t xml:space="preserve"> ""type"": ""Point""}";2022-05;49.2756797</t>
  </si>
  <si>
    <t>DB-2021-06243;2021-11-27;2022-05-09;163;704500.0;New Building;2666 OXFORD STREET</t>
  </si>
  <si>
    <t xml:space="preserve"> BC V5K 1N3;"Low Density Housing - New Building - To construct a two-storey two-family dwelling with a detached accessory building (garage) at the rear providing 2 parking spaces</t>
  </si>
  <si>
    <t>Note: This Building Permit will remain in a suspended status until the associated (green) Demolition Permit BP-2022-01220 is completed.</t>
  </si>
  <si>
    <t>1. No strata titling permitted</t>
  </si>
  <si>
    <t>2. A/C units proposed in rear yard.</t>
  </si>
  <si>
    <t>3. Bar sinks proposed in main floor.</t>
  </si>
  <si>
    <t>4. Schedule B: Christopher Man</t>
  </si>
  <si>
    <t xml:space="preserve"> P. Eng. (604.874.3237)  Structural </t>
  </si>
  <si>
    <t>5. Schedule B: Tegbir Bajwa</t>
  </si>
  <si>
    <t xml:space="preserve"> P. Eng. (778.995.2404) Geotechnical</t>
  </si>
  <si>
    <t>6. HPO: Vandwell Developments Inc.</t>
  </si>
  <si>
    <t>Front Unit</t>
  </si>
  <si>
    <t>2666 Oxford St - One Family Dwelling (1st - 3rd floor)</t>
  </si>
  <si>
    <t>Back Unit</t>
  </si>
  <si>
    <t>2664 Oxford St - One Family Dwelling (1st - 3rd floor)</t>
  </si>
  <si>
    <t>Address numbers assigned as per approved plans for Fire and Emergency response. The address numbers are to be posted to the building to be visible from the street and in accordance with the Building By-law prior to final inspection.</t>
  </si>
  <si>
    <t xml:space="preserve">Combustible projections or roof soffits on an exposing building face shall not project to less than .45m from the property line and shall be in compliance with VBBL 2019 9.10.15.5.(9)                                                         </t>
  </si>
  <si>
    <t xml:space="preserve">                                                                                 </t>
  </si>
  <si>
    <t>The entire building</t>
  </si>
  <si>
    <t xml:space="preserve"> to be sprinklered to 2 x NFPA 13D.</t>
  </si>
  <si>
    <t>******THIS PERMIT HAS BEEN ISSUED UNDER THE REQUIREMENTS OF VBBL #12511 (2019)******";New Build - Low Density Housing;Carman Kwan DBA: Architectural Collective;"677 East 27th Av</t>
  </si>
  <si>
    <t xml:space="preserve"> BC  V5V 2K7";Dwelling Uses;Two-Family Dwelling;Vandwell Developments Inc;"612 PRINCESS AV  </t>
  </si>
  <si>
    <t xml:space="preserve"> BC  V6A 3E1";2022;Hastings-Sunrise;"{""coordinates"": [-123.0502988</t>
  </si>
  <si>
    <t xml:space="preserve"> 49.2854299]</t>
  </si>
  <si>
    <t xml:space="preserve"> ""type"": ""Point""}";2022-05;49.2854299</t>
  </si>
  <si>
    <t>BP-2021-05805;2021-11-09;2022-05-24;196;15000.0;Demolition / Deconstruction;5349 DUNDEE STREET</t>
  </si>
  <si>
    <t xml:space="preserve"> BC V5R 3T8;"Low Density Housing - Demolition / Deconstruction - To demolish the existing one family dwelling building ($15</t>
  </si>
  <si>
    <t>Demo Declaration â€“ AMPM Custom Homes Inc. (604-727-9486)</t>
  </si>
  <si>
    <t>Pre-1950 with Character Merit Green Demolition Conditions Apply</t>
  </si>
  <si>
    <t>90% Recycling Rate of Building Materials Required";;Amrik Ghuman;"6689 Doman St</t>
  </si>
  <si>
    <t xml:space="preserve"> BC  V5S 3H5";Dwelling Uses;One-Family Dwelling;AMPM Custom Homes Inc;"7187 VIVIAN DRIVE  </t>
  </si>
  <si>
    <t xml:space="preserve"> BC  V5S 2V1";2022;Renfrew-Collingwood;"{""coordinates"": [-123.0479472</t>
  </si>
  <si>
    <t xml:space="preserve"> 49.2362281]</t>
  </si>
  <si>
    <t xml:space="preserve"> ""type"": ""Point""}";2022-05;49.2362281</t>
  </si>
  <si>
    <t>DB-2022-00088;2022-01-10;2022-05-19;129;200000.0;Addition / Alteration;5907 PRINCE ALBERT STREET</t>
  </si>
  <si>
    <t xml:space="preserve"> BC V5W 3E2;"Low Density Housing - Addition / Alteration - Exterior alterations to install new footings</t>
  </si>
  <si>
    <t xml:space="preserve"> foundation</t>
  </si>
  <si>
    <t xml:space="preserve"> replace/install new windows</t>
  </si>
  <si>
    <t xml:space="preserve"> doors and construct a new deck at the rear; interior alterations to the cellar and 1st storey of this existing one family dwelling to provide bathroom updates</t>
  </si>
  <si>
    <t xml:space="preserve"> an open concept kitchen on the 1st and change of use to a one family dwelling with secondary suite in the cellar on this existing corner flanking with lane site.</t>
  </si>
  <si>
    <t>~ Schedule B Structural submitted by Jeff Allester</t>
  </si>
  <si>
    <t xml:space="preserve"> P. Eng. of Allester Engineering Ltd.</t>
  </si>
  <si>
    <t xml:space="preserve"> Tel: 604 228-0518.</t>
  </si>
  <si>
    <t>~ Energy Upgrade:  As per REUP</t>
  </si>
  <si>
    <t>~ This permit has been issued under the VBBL 2019</t>
  </si>
  <si>
    <t xml:space="preserve"> with updated energy requirements as per bylaw # 12997 effective Jan 01</t>
  </si>
  <si>
    <t xml:space="preserve"> 2022.";;Ian McLean DBA: Ian McLean Architect Inc.;"3328 Adanac Street</t>
  </si>
  <si>
    <t xml:space="preserve"> BC  V5K 2P3";Dwelling Uses;One-family Dwelling w/Sec Suite;Headland Construction Corporation;"2415 TRUTCH ST  </t>
  </si>
  <si>
    <t xml:space="preserve"> BC  V6K 4H3";2022;Sunset;"{""coordinates"": [-123.0882422</t>
  </si>
  <si>
    <t xml:space="preserve"> 49.2308019]</t>
  </si>
  <si>
    <t xml:space="preserve"> ""type"": ""Point""}";2022-05;49.2308019</t>
  </si>
  <si>
    <t>BP-2022-02481;2022-05-11;2022-05-26;15;50000.0;Addition / Alteration;1177 W HASTINGS STREET</t>
  </si>
  <si>
    <t xml:space="preserve"> BC V6E 2K3;"Field Review - Addition / Alteration - #2133 - 21st Floor</t>
  </si>
  <si>
    <t>Interior alterations to provide tenant improvements for a new office tenant on the 21st floor (#2133) in this existing commercial building on the site.</t>
  </si>
  <si>
    <t>Scope of work:  Remove interior partition walls</t>
  </si>
  <si>
    <t xml:space="preserve"> relocate an existing door</t>
  </si>
  <si>
    <t xml:space="preserve"> construct new partitions</t>
  </si>
  <si>
    <t xml:space="preserve"> new millwork</t>
  </si>
  <si>
    <t xml:space="preserve"> electrical and sprinkler work</t>
  </si>
  <si>
    <t>TENANT:  CAVU Mining Corp</t>
  </si>
  <si>
    <t>OK for Field Review per Shelly D - May 11/22</t>
  </si>
  <si>
    <t>Building Sprinklered â€“ No sprinkler permit required as per DBI.</t>
  </si>
  <si>
    <t>E2 - Lighting - Upgrade to incorporate Automatic Full OFF (per 9.4.1.1.(h) of ASHRAE 90.1-2016)\t\t\t\t\t\t\t\t\t\t\t\t\t\t\t\t\t\t\t\t\t\t\t\t\t\t\t</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</si>
  <si>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Complexity;Raissa Knackfuss de Medeiros DBA: AllSpaces Design &amp; Management ltd.;"800 W Pender St</t>
  </si>
  <si>
    <t>unit 428</t>
  </si>
  <si>
    <t>vancouver</t>
  </si>
  <si>
    <t xml:space="preserve"> BC  V6C1J8";Office Uses;General Office;Allspaces Design &amp; Management Ltd;"800 W PENDER ST  </t>
  </si>
  <si>
    <t>Suite 428</t>
  </si>
  <si>
    <t xml:space="preserve"> BC  V6C 1J8";2022;Downtown;"{""coordinates"": [-123.1219852</t>
  </si>
  <si>
    <t xml:space="preserve"> 49.2888328]</t>
  </si>
  <si>
    <t xml:space="preserve"> ""type"": ""Point""}";2022-05;49.2888328</t>
  </si>
  <si>
    <t>DB-2021-00771;2021-03-04;2022-05-11;433;719685.0;New Building;3941 W 20TH AVENUE</t>
  </si>
  <si>
    <t xml:space="preserve"> BC V6S 1G3;"Low Density Housing - New Building - To construct a 2 storey + basement one-family dwelling with a secondary suite ($719</t>
  </si>
  <si>
    <t>685) located in the basement with a detached accessory building (garage)</t>
  </si>
  <si>
    <t xml:space="preserve"> at the rear providing 2 parking spaces</t>
  </si>
  <si>
    <t xml:space="preserve"> having vehicular access from the 20' lane.</t>
  </si>
  <si>
    <t>Note: This Building Permit will remain in a suspended status until the associated (green) Demolition Permit BP-2021-00773 is completed.</t>
  </si>
  <si>
    <t xml:space="preserve">                                                              </t>
  </si>
  <si>
    <t>1- Covenant registered at the Land Title Office under CA9832178</t>
  </si>
  <si>
    <t>2- No strata titling permitted</t>
  </si>
  <si>
    <t>3- Bar sink not proposed</t>
  </si>
  <si>
    <t>4- A/C unit proposed in RY and upper floor</t>
  </si>
  <si>
    <t>5- Schedule B:  Antony Wang P.Eng (604.618.6236) Structural &amp; Geotechnical</t>
  </si>
  <si>
    <t>6- HPO: Residential Builder - Can Wong Consulting Ltd.</t>
  </si>
  <si>
    <t>Address Note:</t>
  </si>
  <si>
    <t xml:space="preserve">                </t>
  </si>
  <si>
    <t>Addresses have been assigned per the approved plans</t>
  </si>
  <si>
    <t xml:space="preserve"> access to the secondary suite is from the West side. This access must be provided &amp; maintained at all times and the building addresses posted to be visible from the street in accordance with the Building By-law.     </t>
  </si>
  <si>
    <t>******THIS PERMIT HAS BEEN ISSUED UNDER THE REQUIREMENTS OF VBBL #12511 (2019)******";New Build - Low Density Housing;TIMOTHY TSE DBA: Cadlab Design Inc.;"225-8877 Odlin Cr.</t>
  </si>
  <si>
    <t xml:space="preserve"> BC  V6X 3Z7";Dwelling Uses;One-family Dwelling w/Sec Suite;CAN WON CONSULTING LTD;;2022;Dunbar-Southlands;"{""coordinates"": [-123.1919784</t>
  </si>
  <si>
    <t xml:space="preserve"> 49.2549544]</t>
  </si>
  <si>
    <t xml:space="preserve"> ""type"": ""Point""}";2022-05;49.2549544</t>
  </si>
  <si>
    <t>BP-2021-04576;2021-08-27;2022-05-04;250;15000.0;Demolition / Deconstruction;495 E 60TH AVENUE</t>
  </si>
  <si>
    <t xml:space="preserve"> BC V5X 2A1;"Low Density Housing - Demolition / Deconstruction - To demolish the existing one family dwelling building ($15</t>
  </si>
  <si>
    <t>Demo Declaration â€“ Trust Excavation &amp; Demolition Ltd  (604)-805-0320</t>
  </si>
  <si>
    <t>75% Recycling Rate of Building Materials Required";;Zhikang (Kevin) Li;"5480 Main St</t>
  </si>
  <si>
    <t xml:space="preserve"> BC  V5W2R9";Dwelling Uses;One-Family Dwelling;Trust Excavation &amp; Demolition Ltd;;2022;Sunset;"{""coordinates"": [-123.0943604</t>
  </si>
  <si>
    <t xml:space="preserve"> 49.2159595]</t>
  </si>
  <si>
    <t xml:space="preserve"> ""type"": ""Point""}";2022-05;49.2159595</t>
  </si>
  <si>
    <t>BP-2022-01040;2022-02-28;2022-05-10;71;0.0;Salvage and Abatement;2168 NEWPORT AVENUE</t>
  </si>
  <si>
    <t xml:space="preserve"> BC V5P 2H8;"Low Density Housing - Salvage and Abatement - Salvage and Abatement Permit only for Building permit: DB-2022-00511 and to be completed under the supervision of a registered professional.  This permit does not authorize demolition</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</si>
  <si>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t>
  </si>
  <si>
    <t>QP:  BCQP Consultants (Peter R. Van Bakel)</t>
  </si>
  <si>
    <t>Demolition permit: DB-2022-01039";;Cyanic Developments Inc DBA: Cyanic Developments Inc;"280-2010 East 48th</t>
  </si>
  <si>
    <t xml:space="preserve"> BC  V5P1R8";Dwelling Uses;One-Family Dwelling;Hans Demolition and Excavating Ltd.;"12498 55 Ave</t>
  </si>
  <si>
    <t>Surrey</t>
  </si>
  <si>
    <t xml:space="preserve"> BC  V3X 3V5";2022;Victoria-Fraserview;"{""coordinates"": [-123.0628514</t>
  </si>
  <si>
    <t xml:space="preserve"> 49.2150695]</t>
  </si>
  <si>
    <t xml:space="preserve"> ""type"": ""Point""}";2022-05;49.2150695</t>
  </si>
  <si>
    <t>BP-2022-01779;2022-04-06;2022-05-19;43;20000.0;Addition / Alteration;341 WATER STREET</t>
  </si>
  <si>
    <t xml:space="preserve"> BC V6B 1B8;"High Density Housing / Commercial - Addition / Alteration - Interior alteration for a fire alarm upgrade to this existing 4-storey plus basement mixed-used commercial building. </t>
  </si>
  <si>
    <t>Note: Building sprinklered under SP-2022-00248 (Feb 2022).";;Carmine Cotoia DBA: Fina Electrical Systems Ltd;"4055 1st Ave</t>
  </si>
  <si>
    <t xml:space="preserve"> BC  V5C 3W5";Office Uses;General Office;;;2022;Downtown;"{""coordinates"": [-123.1096086</t>
  </si>
  <si>
    <t xml:space="preserve"> 49.2847372]</t>
  </si>
  <si>
    <t xml:space="preserve"> ""type"": ""Point""}";2022-05;49.2847372</t>
  </si>
  <si>
    <t>BP-2022-00942;2022-02-22;2022-05-04;71;2000.0;Addition / Alteration;2706 E 45TH AVENUE</t>
  </si>
  <si>
    <t xml:space="preserve"> BC V5R 3C2;"Field Review - Addition / Alteration - Interior alterations to provide improvements to the attached garage on the ground level of this existing one family with secondary suite building on this site. Work to remove the unauthorized work in the attached 2 car garage.</t>
  </si>
  <si>
    <t>Structural Schedule B provided by Gang Zhu</t>
  </si>
  <si>
    <t>OK for Field Review per W.Wong";Renovation - Residential - Lower Complexity;yan jiao;"2706 east 45th</t>
  </si>
  <si>
    <t xml:space="preserve"> BC  V5R3C2";Dwelling Uses;One-family Dwelling w/Sec Suite;;;2022;Victoria-Fraserview;"{""coordinates"": [-123.0512831</t>
  </si>
  <si>
    <t xml:space="preserve"> 49.2291038]</t>
  </si>
  <si>
    <t xml:space="preserve"> ""type"": ""Point""}";2022-05;49.2291038</t>
  </si>
  <si>
    <t>BP-2022-01732;2022-04-04;2022-05-19;45;31450.0;Addition / Alteration;666 BURRARD STREET</t>
  </si>
  <si>
    <t xml:space="preserve"> BC V6C 2X8;"Field Review - Addition / Alteration - #2368 &amp; #2358</t>
  </si>
  <si>
    <t>Interior alterations to provide improvements to demise office unit #2368 into two office units #2368 and #2358 on the 23rd floor of this commercial building on this site.</t>
  </si>
  <si>
    <t>E2 Upgrade: HVAC</t>
  </si>
  <si>
    <t xml:space="preserve"> Clean and balance all air systems (per 6.7.2.3.2 of Ashrae 90.1-2016)</t>
  </si>
  <si>
    <t>OK to process as DTI as per W. Wong April 4</t>
  </si>
  <si>
    <t xml:space="preserve"> 2022";Renovation - Commercial/ Mixed Use - Lower Complexity;Cinesio Rocha DBA: QuadReal Property Group LP;"#800-666 Burrard Street</t>
  </si>
  <si>
    <t xml:space="preserve"> BC  V6C 2X8";Office Uses;General Office;;;2022;Downtown;"{""coordinates"": [-123.1193112</t>
  </si>
  <si>
    <t xml:space="preserve"> 49.2849695]</t>
  </si>
  <si>
    <t xml:space="preserve"> ""type"": ""Point""}";2022-05;49.2849695</t>
  </si>
  <si>
    <t>DB-2021-04575;2021-08-27;2022-05-27;273;719500.0;New Building;495 E 60TH AVENUE</t>
  </si>
  <si>
    <t xml:space="preserve"> BC V5X 2A1;"Low Density Housing - New Building - To construct a 2 storey one-family dwelling with a secondary suite located in the Basement ($719</t>
  </si>
  <si>
    <t>500).</t>
  </si>
  <si>
    <t>Note: The entire building</t>
  </si>
  <si>
    <t xml:space="preserve"> INCLUDING THE ATTACHED GARAGE (if applicable)</t>
  </si>
  <si>
    <t xml:space="preserve"> to be sprinklered to NFPA 13D </t>
  </si>
  <si>
    <t>1.\tCovenant registered at the Land Title Office under CA9334241</t>
  </si>
  <si>
    <t>2.\tA/C proposed â€“ Exterior component located in Rear</t>
  </si>
  <si>
    <t xml:space="preserve"> Interior component located in Second Floor</t>
  </si>
  <si>
    <t>3.\tNo Bar sink</t>
  </si>
  <si>
    <t>4.\tSchedule B: (Y.K.Sharma) P.Eng (778.863.7076) Structural &amp; Geotechnical</t>
  </si>
  <si>
    <t>5.\tHPO: Residential Builder- 523 Construction Ltd</t>
  </si>
  <si>
    <t xml:space="preserve">Address Information: </t>
  </si>
  <si>
    <t>Principle Dwelling: 495 E 60th Av</t>
  </si>
  <si>
    <t xml:space="preserve">Secondary Suite: 7581 St. George St </t>
  </si>
  <si>
    <t>Laneway home: 7571 St. George St</t>
  </si>
  <si>
    <t>**THIS PERMIT HAS BEEN ISSUED UNDER THE REQUIREMENTS OF VBBL #12511 (2019) **";New Build - Low Density Housing;Zhikang (Kevin) Li;"5480 Main St</t>
  </si>
  <si>
    <t xml:space="preserve"> BC  V5W2R9";Dwelling Uses;One-family Dwelling w/Sec Suite;523 Construction Ltd;"5480 MAIN ST  </t>
  </si>
  <si>
    <t xml:space="preserve"> BC  V5W 2R9";2022;Sunset;"{""coordinates"": [-123.0943604</t>
  </si>
  <si>
    <t>DB-2021-05201;2021-10-05;2022-05-24;231;308500.0;New Building;267 W 46TH AVENUE</t>
  </si>
  <si>
    <t xml:space="preserve"> BC V5Y 2X2;"Low Density Housing - New Building - To construct a 2 storey laneway house building with an open parking pad</t>
  </si>
  <si>
    <t xml:space="preserve"> providing 1 parking space</t>
  </si>
  <si>
    <t>Note:  This is a 1 Â½ storey building pursuant to the Zoning &amp; Development By-law</t>
  </si>
  <si>
    <t>1.\tNo A/C unit proposed</t>
  </si>
  <si>
    <t xml:space="preserve">2.\tSchedule B:  O.Wegner P.Eng (604.579.0110) Structural </t>
  </si>
  <si>
    <t>3.     Schedule B:  P.K.L Fong (604.837.3205)  Geotechnical</t>
  </si>
  <si>
    <t>4. \tHPO: Smallworks Studios and Laneway Housing Inc.</t>
  </si>
  <si>
    <t>Note: As a result of the addition of the laneway house</t>
  </si>
  <si>
    <t xml:space="preserve"> the existing one family dwelling / principle dwelling</t>
  </si>
  <si>
    <t xml:space="preserve"> will be assigned a suite number. The site is now as follows:</t>
  </si>
  <si>
    <t xml:space="preserve">BUILDING 1 </t>
  </si>
  <si>
    <t>#1 - 267 W 46th Av - One Family Dwelling</t>
  </si>
  <si>
    <t>BUILDING 2</t>
  </si>
  <si>
    <t>#3 - 267 W 46th Av - LWH</t>
  </si>
  <si>
    <t xml:space="preserve">Address and suite numbers assigned as per approved plans for Fire and Emergency response. The address number is to be posted to the building to be visible from the street and the suite numbers are to be posted at the suite entries in accordance with the Building By-law prior to final inspection. </t>
  </si>
  <si>
    <t xml:space="preserve">Combustible projections or roof soffits on an exposing building face shall not project to less than .45m from the property line and shall be in compliance with VBBL 2019 9.10.15.5.(9)  </t>
  </si>
  <si>
    <t xml:space="preserve">Information regarding the principal building on the survey and site plan is for reference only. Any discrepancy between information regarding the principal building on the survey and/or site plan and approved permit drawings for the principal building are neither approved nor authorized under this laneway house permit.                                                     </t>
  </si>
  <si>
    <t xml:space="preserve">                                                                                                                                        </t>
  </si>
  <si>
    <t xml:space="preserve"> to be sprinklered to NFPA 13D.</t>
  </si>
  <si>
    <t>******THIS PERMIT HAS BEEN ISSUED UNDER THE REQUIREMENTS OF VBBL #12511 (2019)******";New Build - Standalone Laneway;Ivan Katz DBA: Small Works Studio;"116 W 8th Ave #2</t>
  </si>
  <si>
    <t xml:space="preserve"> BC  V5Y 1N2";Dwelling Uses;Laneway House;Smallworks Studio and Laneway Housing Inc;"116 W 8TH AV  </t>
  </si>
  <si>
    <t>Floor 2nd</t>
  </si>
  <si>
    <t xml:space="preserve"> BC  V5Y 1N2";2022;Oakridge;"{""coordinates"": [-123.112246</t>
  </si>
  <si>
    <t xml:space="preserve"> 49.2289252]</t>
  </si>
  <si>
    <t xml:space="preserve"> ""type"": ""Point""}";2022-05;49.2289252</t>
  </si>
  <si>
    <t>DB-2021-06282;2021-11-29;2022-05-16;168;160265.0;New Building;2517 E 5TH AVENUE #3</t>
  </si>
  <si>
    <t xml:space="preserve"> BC V5M 1M8;"Low Density Housing - New Building - To construct a 2 storey laneway house building ($160</t>
  </si>
  <si>
    <t>265) with an attached garage and 1 open parking pad</t>
  </si>
  <si>
    <t xml:space="preserve"> providing a total of 2 parking spaces</t>
  </si>
  <si>
    <t>1.\tCovenant registered at the Land Title Office under CA9284067</t>
  </si>
  <si>
    <t>3.\tNo A/C unit proposed</t>
  </si>
  <si>
    <t>4.\tSchedule B:  JASON HUI P.Eng (778-319-3403) Structural &amp; Geotechnical</t>
  </si>
  <si>
    <t xml:space="preserve">5. \tHPO: Residential Builder - 0818082 B.C. LTD. </t>
  </si>
  <si>
    <t>6.     The entire building</t>
  </si>
  <si>
    <t xml:space="preserve"> </t>
  </si>
  <si>
    <t>Addressing Note:</t>
  </si>
  <si>
    <t>Building 2</t>
  </si>
  <si>
    <t xml:space="preserve">#3-2517 E 5th Av - Laneway House </t>
  </si>
  <si>
    <t xml:space="preserve">Address and suite number assigned as per approved plans for Fire and Emergency response. The address number is to be posted to the building to be visible from the street and the suite number is to be posted at the suite entry in accordance with the Building By-law prior to final inspection.                                </t>
  </si>
  <si>
    <t>******THIS PERMIT HAS BEEN ISSUED UNDER THE REQUIREMENTS OF VBBL #12511 (2019)******";New Build - Low Density Housing;Sammy Gill;"233 East 54th Avenue</t>
  </si>
  <si>
    <t xml:space="preserve"> BC  V5X 1K8";Dwelling Uses;Laneway House;0818082 BC Ltd;;2022;Hastings-Sunrise;"{""coordinates"": [-123.0542113</t>
  </si>
  <si>
    <t xml:space="preserve"> 49.2660354]</t>
  </si>
  <si>
    <t xml:space="preserve"> ""type"": ""Point""}";2022-05;49.2660354</t>
  </si>
  <si>
    <t>DB-2021-05880;2021-11-13;2022-05-06;174;222765.0;New Building;7315 RUPERT STREET #3</t>
  </si>
  <si>
    <t xml:space="preserve"> BC V5S 2Z8;"Low Density Housing - New Building - To construct a 2 storey laneway house building ($222</t>
  </si>
  <si>
    <t>765.00) with an attached garage and 1 open parking pad</t>
  </si>
  <si>
    <t>1- Covenant registered at the Land Title Office under CA9593886</t>
  </si>
  <si>
    <t>3- A/C unit proposed in rear yard</t>
  </si>
  <si>
    <t>4- Schedule B:  Yatendra Kumar Sharma P.Eng (778.863.7076) Structural &amp; Geotechnical</t>
  </si>
  <si>
    <t>5- HPO: Residential Builder - Avtar Holdings Ltd</t>
  </si>
  <si>
    <t xml:space="preserve">Address and suite number assigned as per approved plans for Fire and Emergency response. The address number is to be posted to the building to be visible from the street and the suite number is to be posted at the suite entry in accordance with the Building By-law prior to final inspection.                                   </t>
  </si>
  <si>
    <t>******THIS PERMIT HAS BEEN ISSUED UNDER THE REQUIREMENTS OF VBBL #12511 (2019)******";New Build - Low Density Housing;Vincent Wan DBA: D.V. Design Ltd.;"4038 Toronto Street</t>
  </si>
  <si>
    <t xml:space="preserve"> BC  V3B6X8";Dwelling Uses;Laneway House;Avtar Holdings Ltd;;2022;Killarney;"{""coordinates"": [-123.0445013</t>
  </si>
  <si>
    <t xml:space="preserve"> 49.2174596]</t>
  </si>
  <si>
    <t xml:space="preserve"> ""type"": ""Point""}";2022-05;49.2174596</t>
  </si>
  <si>
    <t>DB-2021-00776;2021-03-04;2022-05-16;438;20000.0;Demolition / Deconstruction;3410 MARPOLE AVENUE</t>
  </si>
  <si>
    <t xml:space="preserve"> BC V6J 2S1;"Enquiry Centre - Demolition / Deconstruction - To demolish this one family dwelling building to grade.</t>
  </si>
  <si>
    <t>Related Salvage &amp; Abatement permit BP-2021-00777.";;Shirley Zhang DBA: Wiedemann Architectural Design;"4382 w 10th ave.</t>
  </si>
  <si>
    <t xml:space="preserve"> BC  V6R2H7";Dwelling Uses;One-Family Dwelling;J &amp; R Excavation &amp; Demolition Ltd.;"7782 Progress Way</t>
  </si>
  <si>
    <t>Delta</t>
  </si>
  <si>
    <t xml:space="preserve"> BC  V4G 1A4";2022;Shaughnessy;"{""coordinates"": [-123.14275</t>
  </si>
  <si>
    <t xml:space="preserve"> 49.2552202]</t>
  </si>
  <si>
    <t xml:space="preserve"> ""type"": ""Point""}";2022-05;49.2552202</t>
  </si>
  <si>
    <t>BP-2022-01035;2022-02-25;2022-05-30;94;0.0;Salvage and Abatement;2277 BONNYVALE AVENUE</t>
  </si>
  <si>
    <t xml:space="preserve"> BC V5P 2G4;"Low Density Housing - Salvage and Abatement - Salvage and abatement permit only for DB-2021-06525 and to be completed under the supervision of a qualified professional. This permit does not authorize demolition</t>
  </si>
  <si>
    <t>QP: EMTEC Environmental</t>
  </si>
  <si>
    <t xml:space="preserve"> Health &amp; Safety Consulting Inc. - 604-369-7062";;Simon Wong DBA: Richtown Construction Ltd.;"6240 Sheridan Rd</t>
  </si>
  <si>
    <t xml:space="preserve"> BC  V7E 4W7";Dwelling Uses;One-Family Dwelling;;;2022;Victoria-Fraserview;"{""coordinates"": [-123.0600712</t>
  </si>
  <si>
    <t xml:space="preserve"> 49.2173629]</t>
  </si>
  <si>
    <t xml:space="preserve"> ""type"": ""Point""}";2022-05;49.2173629</t>
  </si>
  <si>
    <t>BP-2022-01817;2022-04-07;2022-05-09;32;0.0;Salvage and Abatement;7048 HUDSON STREET</t>
  </si>
  <si>
    <t xml:space="preserve"> BC V6P 4K5;"Low Density Housing - Salvage and Abatement - Salvage and Abatement Permit only for Building permit: DB-2022-00457 and to be completed under the supervision of a registered professional.  This permit does not authorize demolition</t>
  </si>
  <si>
    <t>QP:  Pacific Ark Environmental Consulting Ltd. (Xiaoqiang (David) Yang)</t>
  </si>
  <si>
    <t>Demolition permit: BP-2022-01816";;Mo Maani;"5200-4000 No 3 Rd</t>
  </si>
  <si>
    <t xml:space="preserve"> BC  V6X 0J8";Dwelling Uses;One-Family Dwelling;;;2022;Oakridge;"{""coordinates"": [-123.1346387</t>
  </si>
  <si>
    <t xml:space="preserve"> 49.2224244]</t>
  </si>
  <si>
    <t xml:space="preserve"> ""type"": ""Point""}";2022-05;49.2224244</t>
  </si>
  <si>
    <t>DB-2021-04048;2021-07-28;2022-05-09;285;943712.5;New Building;7209 LANCASTER PLACE</t>
  </si>
  <si>
    <t xml:space="preserve"> BC V5S 3B5;"Low Density Housing - New Building - To construct a 2 storey one-family dwelling with a secondary suite located in the Basement ($943</t>
  </si>
  <si>
    <t>712.50) with a detached accessory building (garage) ($10</t>
  </si>
  <si>
    <t>1.\tCovenant registered at the Land Title Office under CA9624961</t>
  </si>
  <si>
    <t xml:space="preserve"> Interior component located on second floor.</t>
  </si>
  <si>
    <t>4.\tBar sink located in basement.</t>
  </si>
  <si>
    <t>5.\tSchedule B: (WEIZHENG SU) P.Eng (604-367-6645) Structural / Geotechnical / Architectural</t>
  </si>
  <si>
    <t>6.\tHPO: Owner Builder- (Ken Wong)</t>
  </si>
  <si>
    <t>#1-7209 Lancaster Pl - One Family Dwelling (1st &amp; 2nd floor</t>
  </si>
  <si>
    <t xml:space="preserve"> east side of basement)</t>
  </si>
  <si>
    <t>#2-7209 Lancaster Pl - Secondary Suite (west side of basement)</t>
  </si>
  <si>
    <t>**THIS PERMIT HAS BEEN ISSUED UNDER THE REQUIREMENTS OF VBBL #12511 (2019) **";New Build - Low Density Housing;Terry Chen DBA: T Chen Custom Homes / TC Studio;"296-4388 Still Creek Ave</t>
  </si>
  <si>
    <t xml:space="preserve"> BC  V5C 6C6";Dwelling Uses;One-family Dwelling w/Sec Suite;;;2022;Killarney;"{""coordinates"": [-123.043001</t>
  </si>
  <si>
    <t xml:space="preserve"> 49.2179589]</t>
  </si>
  <si>
    <t xml:space="preserve"> ""type"": ""Point""}";2022-05;49.2179589</t>
  </si>
  <si>
    <t>BP-2022-01558;2022-03-25;2022-05-25;61;20000.0;Addition / Alteration;865 HORNBY STREET</t>
  </si>
  <si>
    <t xml:space="preserve"> BC;"Field Review - Addition / Alteration - #202</t>
  </si>
  <si>
    <t>The interior alterations to install a new partition with double doors in this existing Fitness Centre use at unit #202.</t>
  </si>
  <si>
    <t>Sch B (Arch): David Palmer</t>
  </si>
  <si>
    <t xml:space="preserve"> Architect</t>
  </si>
  <si>
    <t xml:space="preserve"> 604.687.2551</t>
  </si>
  <si>
    <t>1. Energy upgrade triggers: E2 - Lighting - Upgrade to incorporate Automatic Full OFF (per 9.4.1.1.(h) of ASHRAE 90.1-2016)</t>
  </si>
  <si>
    <t>2. DBI to determine if Sprinkler Permit is required.";Renovation - Commercial/ Mixed Use - Lower Complexity;Ron  Baron DBA: Gustavson Wylie Architects Inc.;"#280-1040 West Georgia Street</t>
  </si>
  <si>
    <t xml:space="preserve"> BC  V6E 4N1";Cultural/Recreational Uses;Fitness Centre;;;2022;Downtown;"{""coordinates"": [-123.1233029</t>
  </si>
  <si>
    <t xml:space="preserve"> 49.2819955]</t>
  </si>
  <si>
    <t xml:space="preserve"> ""type"": ""Point""}";2022-05;49.2819955</t>
  </si>
  <si>
    <t>BP-2022-00275;2022-01-20;2022-05-12;112;0.0;Addition / Alteration;3217 E 54TH AVENUE</t>
  </si>
  <si>
    <t xml:space="preserve"> BC V5S 1Z2;"High Density Housing / Commercial - Addition / Alteration - Interior alterations and change of use of this existing One-Family Dwelling- Laneway House (Group C) to Community Care Facility- Class B (Group C) for a MAXIMUM of 4 residents in this building on this site. </t>
  </si>
  <si>
    <t>1. Refer to BP-2022-00273 for fees</t>
  </si>
  <si>
    <t xml:space="preserve"> documents</t>
  </si>
  <si>
    <t xml:space="preserve"> and drawings for this scope of work. </t>
  </si>
  <si>
    <t xml:space="preserve">2. Single Stage Fire Alarm proposed. </t>
  </si>
  <si>
    <t>The approval is for a limited period of time expiring on October 13</t>
  </si>
  <si>
    <t xml:space="preserve"> unless extended in writing by the Director of Planning. </t>
  </si>
  <si>
    <t>The approval is for the exclusive use of ""Coast Foundation Society (1974)"" and shall be operated by Darrell Burnham (CEO) and doing business as (DBA): ""Coast Mental Health""";;Rob Seversen DBA: Team Engineering Inc.;"866 West 22nd Avenue</t>
  </si>
  <si>
    <t xml:space="preserve"> BC  V5Z 1Z9";Dwelling Uses</t>
  </si>
  <si>
    <t>Institutional Uses;Community Care Facility - Class B</t>
  </si>
  <si>
    <t>Laneway House;;;2022;Killarney;"{""coordinates"": [-123.0385856</t>
  </si>
  <si>
    <t xml:space="preserve"> 49.2201864]</t>
  </si>
  <si>
    <t xml:space="preserve"> ""type"": ""Point""}";2022-05;49.2201864</t>
  </si>
  <si>
    <t>DB-2022-02207;2022-04-28;2022-05-16;18;75000.0;Addition / Alteration;1288 E 64TH AVENUE</t>
  </si>
  <si>
    <t xml:space="preserve"> BC V5X 2N9;"Enquiry Centre - Addition / Alteration - Interior alterations to fix fire and water damage and to change the use from one family dwelling to one family dwelling with secondary suite at this two storey building on this site with vehicular access to the 2 car garage from the lane. </t>
  </si>
  <si>
    <t>Scope of work: To install new insulation and dry wall. To repair electrical and plumbing. To remove all flooring and replace it with new.</t>
  </si>
  <si>
    <t>Letters of assurance submitted by:</t>
  </si>
  <si>
    <t>Structural Schedule B submitted by Jaswinder S. Bansal</t>
  </si>
  <si>
    <t xml:space="preserve"> 604.501.7788.</t>
  </si>
  <si>
    <t>Okay for SIPS per M. Lee</t>
  </si>
  <si>
    <t xml:space="preserve"> April 28</t>
  </si>
  <si>
    <t>Note:</t>
  </si>
  <si>
    <t xml:space="preserve">1) Combined Development and Building Permit no. DB-2022-02207 supersedes Building Permit no. BP-2022-00189. </t>
  </si>
  <si>
    <t xml:space="preserve">2) No strata-titling permitted. </t>
  </si>
  <si>
    <t>3) An annual Vancouver Business License must be obtained prior to the rental of this approved one-family dwelling with secondary suite on this site.</t>
  </si>
  <si>
    <t>4) Dedicated 3'-0"" wide firefighting access path with overhead clearance of 2m to be maintained at all times.</t>
  </si>
  <si>
    <t xml:space="preserve">5) Smoke alarms to be installed in conformance with Vancouver Building Bylaw subsections 3.2.4 and 9.10.19. </t>
  </si>
  <si>
    <t>6) CO Alarms to be installed in conformance with Vancouver Building Bylaw subsections 6.2.4 and 9.32.4.</t>
  </si>
  <si>
    <t>7) All unsafe guards and handrails to be upgraded to the satisfaction of the Chief Building Official.</t>
  </si>
  <si>
    <t>8) This permit has been issued under the requirements of VBBL 2019</t>
  </si>
  <si>
    <t xml:space="preserve">9) Bar sink installed on the west side of the first floor. </t>
  </si>
  <si>
    <t xml:space="preserve">Addressing Note: </t>
  </si>
  <si>
    <t>#1-1288 E 64th Av - One Family Dwelling (west portion of 1st floor</t>
  </si>
  <si>
    <t xml:space="preserve"> &amp; 2nd floor) </t>
  </si>
  <si>
    <t>#2-1288 E 64th Av - Secondary Suite (east portion of 1st floor)</t>
  </si>
  <si>
    <t>Address numbers assigned as per approved plans for Fire and Emergency response. The address numbers are to be posted and to the building and to be visible from the street in accordance with the Building By-law prior to final inspection.";Renovation - Residential - Lower Complexity;Reji Philip DBA: Supercity Construction Ltd.;"2038 Newport Ave</t>
  </si>
  <si>
    <t xml:space="preserve"> BC  V5P 2H8";Dwelling Uses;One-family Dwelling w/Sec Suite;;;2022;Sunset;"{""coordinates"": [-123.0803679</t>
  </si>
  <si>
    <t xml:space="preserve"> 49.2117169]</t>
  </si>
  <si>
    <t xml:space="preserve"> ""type"": ""Point""}";2022-05;49.2117169</t>
  </si>
  <si>
    <t>DB-2021-05029;2021-09-25;2022-05-05;222;20000.0;Addition / Alteration;3788 POINT GREY ROAD</t>
  </si>
  <si>
    <t xml:space="preserve"> BC V6R 1B2;"Low Density Housing - Addition / Alteration - Interior /exterior alterations to this existing laneway house.</t>
  </si>
  <si>
    <t>Scope of work:</t>
  </si>
  <si>
    <t>Convert existing closet</t>
  </si>
  <si>
    <t xml:space="preserve"> space under stairs and part of garage to pool equipment room.  Convert existing garage space into change/flex space with full bathroom.</t>
  </si>
  <si>
    <t>Hydro closet facing lane added.  Garage door replaced with hydro closet doors. windows on east side altered. two off street parking spaces provided. no new floor space added.</t>
  </si>
  <si>
    <t>Structural Schedule B provided by: Jeff Allester</t>
  </si>
  <si>
    <t xml:space="preserve"> P. Eng. 604.228.0518";;Eric Stine DBA: Eric Stine Architect Inc.;"#1-1864 West 1st Ave.</t>
  </si>
  <si>
    <t xml:space="preserve"> BC  V6J 1G5";Dwelling Uses;Laneway House;;;2022;West Point Grey;"{""coordinates"": [-123.1871519</t>
  </si>
  <si>
    <t xml:space="preserve"> 49.2722656]</t>
  </si>
  <si>
    <t xml:space="preserve"> ""type"": ""Point""}";2022-05;49.2722656</t>
  </si>
  <si>
    <t>BP-2021-06876;2021-12-22;2022-05-13;142;758000.0;Addition / Alteration;505 BURRARD STREET</t>
  </si>
  <si>
    <t xml:space="preserve"> BC V7X 1M3;"Field Review - Addition / Alteration - #1100 - 11th floor (combining #1100 &amp; #1150) </t>
  </si>
  <si>
    <t>Interior alterations to provide improvements for a new office tenant on the 11th floor to combine unit #1100 and #1150 (retaining #1100) to become a full floor office tenant in this existing commercial building on this site.</t>
  </si>
  <si>
    <t>Scope of work: remove demising walls</t>
  </si>
  <si>
    <t xml:space="preserve"> select removal/construction of partition walls</t>
  </si>
  <si>
    <t xml:space="preserve"> finishes</t>
  </si>
  <si>
    <t xml:space="preserve"> lighting</t>
  </si>
  <si>
    <t xml:space="preserve"> power &amp; data</t>
  </si>
  <si>
    <t xml:space="preserve"> electrical</t>
  </si>
  <si>
    <t xml:space="preserve"> plumbing</t>
  </si>
  <si>
    <t xml:space="preserve"> mechanical and sprinkler work.</t>
  </si>
  <si>
    <t>TENANT:  Mackorman Management Ltd</t>
  </si>
  <si>
    <t>Letter of Assurance Submitted by:</t>
  </si>
  <si>
    <t xml:space="preserve">   Schedule A &amp; Architectural Schedule B</t>
  </si>
  <si>
    <t xml:space="preserve"> K. Wong</t>
  </si>
  <si>
    <t xml:space="preserve"> 604.899.4549</t>
  </si>
  <si>
    <t xml:space="preserve">   Mechanical/Plumbing Schedule B</t>
  </si>
  <si>
    <t xml:space="preserve"> R. Braun</t>
  </si>
  <si>
    <t xml:space="preserve"> P. Eng.</t>
  </si>
  <si>
    <t xml:space="preserve"> 604.609.0500</t>
  </si>
  <si>
    <t xml:space="preserve">   Electrical Schedule B</t>
  </si>
  <si>
    <t xml:space="preserve"> R. Dupuis</t>
  </si>
  <si>
    <t xml:space="preserve"> 604.596.6500</t>
  </si>
  <si>
    <t>Building Sprinklered - Separate sprinkler permit required for proposed sprinkler work.</t>
  </si>
  <si>
    <t>OK For Field Review per Kim V - Jan 13/22</t>
  </si>
  <si>
    <t>E2 - Retrofit Path: BOMA BESt (Path 1) - No Additional Upgrades Req'd";Renovation - Commercial/ Mixed Use - Lower Complexity;Benjamin Kang DBA: Kang &amp; Kang Consulting Group Ltd.;"#611-850 W. Hastings Street</t>
  </si>
  <si>
    <t xml:space="preserve"> BC  V6C 1E1";Office Uses;General Office;;;2022;Downtown;"{""coordinates"": [-123.1189802</t>
  </si>
  <si>
    <t xml:space="preserve"> 49.2865369]</t>
  </si>
  <si>
    <t xml:space="preserve"> ""type"": ""Point""}";2022-05;49.2865369</t>
  </si>
  <si>
    <t>BP-2022-02348;2022-05-04;2022-05-30;26;0.0;Salvage and Abatement;1846 W 62ND AVENUE</t>
  </si>
  <si>
    <t xml:space="preserve"> BC V6P 2G4;"Low Density Housing - Salvage and Abatement - SALVAGE AND ABATEMENT PERMIT</t>
  </si>
  <si>
    <t>Salvage and Abatement Permit only for Building permit: DB-2022-02148 and to be completed under the supervision of a qualified professional. This permit does not authorize demolition</t>
  </si>
  <si>
    <t>QP: Coast BC Hazmat Inspection (Baraa Habash)</t>
  </si>
  <si>
    <t>Demolition permit: BP-2022-02347";;Danson Fong DBA: Danson Fong;"9940 David Drive</t>
  </si>
  <si>
    <t xml:space="preserve"> BC  V3J 1H3";Dwelling Uses;One-Family Dwelling;;;2022;Kerrisdale;"{""coordinates"": [-123.1499842</t>
  </si>
  <si>
    <t xml:space="preserve"> 49.2148142]</t>
  </si>
  <si>
    <t xml:space="preserve"> ""type"": ""Point""}";2022-05;49.2148142</t>
  </si>
  <si>
    <t>BP-2022-01966;2022-04-13;2022-05-04;21;650000.0;Addition / Alteration;2750 HEATHER STREET</t>
  </si>
  <si>
    <t xml:space="preserve"> BC V5Z 4M2;"Field Review - Addition / Alteration - Interior alterations to provide improvements and to add fire suppression system and upgrade HVAC &amp; Elec fixtures to the VCH MSAC building.</t>
  </si>
  <si>
    <t>Scope of work includes: Addition of new sprinkler system to all 3 buildings on site</t>
  </si>
  <si>
    <t xml:space="preserve"> and to add split air units to existing offices and gathering hall area and finally</t>
  </si>
  <si>
    <t xml:space="preserve"> replacement of existing electrical receptacles and lighting fixtures with new.</t>
  </si>
  <si>
    <t>OK for field review as per Nehzat J. 12 April 2022.</t>
  </si>
  <si>
    <t>E2 Energy upgrade: Lighting</t>
  </si>
  <si>
    <t xml:space="preserve">Letters of assurance submitted by: </t>
  </si>
  <si>
    <t>Patrick Yue</t>
  </si>
  <si>
    <t xml:space="preserve"> Reg Architect</t>
  </si>
  <si>
    <t xml:space="preserve"> Schedule A</t>
  </si>
  <si>
    <t xml:space="preserve"> Architectural Schedule B. Patrick Krzesinski</t>
  </si>
  <si>
    <t xml:space="preserve"> P. Eng</t>
  </si>
  <si>
    <t xml:space="preserve"> Electrical Schedule B. Alex Chou</t>
  </si>
  <si>
    <t xml:space="preserve"> P.Eng</t>
  </si>
  <si>
    <t xml:space="preserve"> Mechanical </t>
  </si>
  <si>
    <t xml:space="preserve"> Plumbing Schedule B.";Renovation - Commercial/ Mixed Use - Lower Complexity;Patrick Yue DBA: Bau Studio + Architecture Inc.;"#301-718 West Broadway</t>
  </si>
  <si>
    <t xml:space="preserve"> BC  V5Z 1G8";Office Uses;General Office;;;2022;Fairview;"{""coordinates"": [-123.1197298</t>
  </si>
  <si>
    <t xml:space="preserve"> 49.2607512]</t>
  </si>
  <si>
    <t xml:space="preserve"> ""type"": ""Point""}";2022-05;49.2607512</t>
  </si>
  <si>
    <t>BP-2022-01174;2022-03-07;2022-05-25;79;0.0;Salvage and Abatement;4583 W 3RD AVENUE</t>
  </si>
  <si>
    <t xml:space="preserve"> BC V6R 1N3;"Low Density Housing - Salvage and Abatement - Salvage and Abatement Permit only for Building permit: DB-2021-05929 and to be completed under the supervision of a registered professional.  This permit does not authorize demolition</t>
  </si>
  <si>
    <t>QP:  Kinetic OHS Services Ltd.(Ramin Hamindnejad)</t>
  </si>
  <si>
    <t>Demolition permit: BP-2022--01173";;Scott Posno DBA: Scott Posno Design;"1595 W 3rd Avenue</t>
  </si>
  <si>
    <t xml:space="preserve"> BC  V6J 1J8";Dwelling Uses;One-Family Dwelling;;;2022;West Point Grey;"{""coordinates"": [-123.2114098</t>
  </si>
  <si>
    <t xml:space="preserve"> 49.270545]</t>
  </si>
  <si>
    <t xml:space="preserve"> ""type"": ""Point""}";2022-05;49.270545</t>
  </si>
  <si>
    <t>BP-2022-02118;2022-04-22;2022-05-02;10;0.0;Salvage and Abatement;6377 MCKINNON STREET</t>
  </si>
  <si>
    <t xml:space="preserve"> BC V5S 3E9;"Low Density Housing - Salvage and Abatement - Salvage and abatement permit only for DB-2022-00958 and to be completed under the supervision of a qualified professional. This permit does not authorize demolition</t>
  </si>
  <si>
    <t>QP: Ramin Hamidnejad - Kinetic OHS Services - 604-988-0099";;Khang Nguyen DBA: Architrix Design Studio;"289 Alexander Street</t>
  </si>
  <si>
    <t># 216</t>
  </si>
  <si>
    <t xml:space="preserve"> BC  V6A4H6";Dwelling Uses;One-Family Dwelling;;;2022;Killarney;"{""coordinates"": [-123.0391403</t>
  </si>
  <si>
    <t xml:space="preserve"> 49.2257713]</t>
  </si>
  <si>
    <t xml:space="preserve"> ""type"": ""Point""}";2022-05;49.2257713</t>
  </si>
  <si>
    <t>BP-2022-00459;2022-02-02;2022-05-25;112;400000.0;Demolition / Deconstruction;524 POWELL STREET</t>
  </si>
  <si>
    <t xml:space="preserve"> BC;"Enquiry Centre - Demolition / Deconstruction - To demolish to grade this existing two storey Social Centres Centre building on this site</t>
  </si>
  <si>
    <t xml:space="preserve"> in accordance with engineered demo plan dated February 4</t>
  </si>
  <si>
    <t xml:space="preserve"> 2022. No excavation or shoring is permitted under this permit</t>
  </si>
  <si>
    <t xml:space="preserve"> separate permits are required. </t>
  </si>
  <si>
    <t xml:space="preserve">Okay for SIPS per M. Lee </t>
  </si>
  <si>
    <t xml:space="preserve">Note: </t>
  </si>
  <si>
    <t>1) Notice of Demolition must be provided to District Building Inspector 24 hours in advance of demolition by calling 3-1-1 or 604-873-7000 outside of Vancouver.</t>
  </si>
  <si>
    <t xml:space="preserve">2) All work must be conducted in accordance with Safe Work Procedures approved by Qualified Professional and WorkSafeBC requirements. </t>
  </si>
  <si>
    <t>3) Demo to grade only. No soil disturbance or excavation of soil other than that which is incidental to the demolition is permitted under this permit.</t>
  </si>
  <si>
    <t>Related to S &amp; A Permit: BP-2022-00460</t>
  </si>
  <si>
    <t>Note to DBI: No tree barrier memo issued";;Wendy Litchfield DBA: MWL Demolition;"#19-62 Fawcett Road</t>
  </si>
  <si>
    <t>Coquitlam</t>
  </si>
  <si>
    <t xml:space="preserve"> BC  V3K 6V5";Institutional Uses;Social Service Centre;;;2022;Strathcona;"{""coordinates"": [-123.0922341</t>
  </si>
  <si>
    <t xml:space="preserve"> 49.2827934]</t>
  </si>
  <si>
    <t xml:space="preserve"> ""type"": ""Point""}";2022-05;49.2827934</t>
  </si>
  <si>
    <t>BP-2021-06907;2021-12-23;2022-05-26;154;0.0;Salvage and Abatement;7909 LABURNUM STREET</t>
  </si>
  <si>
    <t xml:space="preserve"> BC V6P 5N6;"Low Density Housing - Salvage and Abatement - Salvage and abatement permit only for DB-2021-05869 and to be completed under the supervision of a qualified professional. This permit does not authorize demolition</t>
  </si>
  <si>
    <t>QP: Ramin Hamidnejad - Kinetic OHS Services - 604-988-0099";;TIMOTHY TSE DBA: Cadlab Design Inc.;"225-8877 Odlin Cr.</t>
  </si>
  <si>
    <t xml:space="preserve"> BC  V6X 3Z7";Dwelling Uses;One-Family Dwelling;;;2022;Kerrisdale;"{""coordinates"": [-123.1515881</t>
  </si>
  <si>
    <t xml:space="preserve"> 49.2139468]</t>
  </si>
  <si>
    <t xml:space="preserve"> ""type"": ""Point""}";2022-05;49.2139468</t>
  </si>
  <si>
    <t>BP-2022-01974;2022-04-13;2022-05-27;44;245000.0;Addition / Alteration;4125 W 8TH AVENUE</t>
  </si>
  <si>
    <t xml:space="preserve"> BC V6R 4P9;"Field Review - Addition / Alteration - Interior alterations to provide improvements to the science room on the second floor of this existing Junior School in this existing three storey Institutional Building on this site.</t>
  </si>
  <si>
    <t xml:space="preserve">letters of assurance submitted by: </t>
  </si>
  <si>
    <t>Mark Ostry</t>
  </si>
  <si>
    <t xml:space="preserve"> Reg. Architect</t>
  </si>
  <si>
    <t xml:space="preserve"> Architectural Schedule B.</t>
  </si>
  <si>
    <t>Graham Lovely</t>
  </si>
  <si>
    <t xml:space="preserve"> Electrical Schedule B.</t>
  </si>
  <si>
    <t>Charles Lankester</t>
  </si>
  <si>
    <t xml:space="preserve"> Plumbing Schedule B.</t>
  </si>
  <si>
    <t>Energy Upgrade: E2 - Retrofit Path:  1 @ E2. E2 - Lighting - Upgrade to Local Control (per 9.4.1.1.(a) of ASHRAE 90.1-2016)";Renovation - Commercial/ Mixed Use - Lower Complexity;Mark Simpson DBA: Acton Ostry Architects Inc;"111 E 8th Av</t>
  </si>
  <si>
    <t xml:space="preserve"> BC  V5T 1R8";Institutional Uses;School - Elementary or Secondary;;;2022;West Point Grey;"{""coordinates"": [-123.201578</t>
  </si>
  <si>
    <t xml:space="preserve"> 49.267039]</t>
  </si>
  <si>
    <t xml:space="preserve"> ""type"": ""Point""}";2022-05;49.267039</t>
  </si>
  <si>
    <t>BP-2022-01423;2022-03-18;2022-05-02;45;230000.0;Addition / Alteration;1190 BIDWELL STREET</t>
  </si>
  <si>
    <t xml:space="preserve"> BC V6G 2K6;"Field Review - Addition / Alteration - Interior alterations to provide first tenant improvement to this retail space for a retail limited food tenant on the ground floor of this existing mixed use building.</t>
  </si>
  <si>
    <t>Sch A: Rafarl S. Ana</t>
  </si>
  <si>
    <t xml:space="preserve"> 604.628.7881</t>
  </si>
  <si>
    <t>Sch B (Arch): Rafarl S. Ana</t>
  </si>
  <si>
    <t>Sch B (Mech</t>
  </si>
  <si>
    <t xml:space="preserve"> Plumb): J. H. H. Liang</t>
  </si>
  <si>
    <t>Sch B (Elect): C. Z. P. Liu</t>
  </si>
  <si>
    <t>1. Sprinkler Contractor: Troy Life fire Safety";Renovation - Commercial/ Mixed Use - Lower Complexity;Rafael Santa Ana DBA: Rafael Santa Ana Architecture Workshop Inc.;"1691 Berkley Road</t>
  </si>
  <si>
    <t>North Vancouver</t>
  </si>
  <si>
    <t xml:space="preserve"> BC  V7H 1Y9";Retail Uses;Retail Store;CDC Construction Ltd;"16 W 4TH AV  </t>
  </si>
  <si>
    <t>Unit 300</t>
  </si>
  <si>
    <t xml:space="preserve"> BC  V5Y 1G3";2022;West End;"{""coordinates"": [-123.1399745</t>
  </si>
  <si>
    <t xml:space="preserve"> 49.2863778]</t>
  </si>
  <si>
    <t xml:space="preserve"> ""type"": ""Point""}";2022-05;49.2863778</t>
  </si>
  <si>
    <t>BP-2021-06590;2021-12-13;2022-05-31;169;27170.94;Addition / Alteration;1268 E 60TH AVENUE</t>
  </si>
  <si>
    <t xml:space="preserve"> BC V5X 2A7;"Field Review - Addition / Alteration - To repair fire damage only in the basement rec room</t>
  </si>
  <si>
    <t xml:space="preserve"> bedroom and bathroom of this existing one family dwelling on this site.</t>
  </si>
  <si>
    <t xml:space="preserve"> windows</t>
  </si>
  <si>
    <t xml:space="preserve"> plumbing fixtures</t>
  </si>
  <si>
    <t xml:space="preserve"> electrical &amp; sprinklers</t>
  </si>
  <si>
    <t>DBI to determine if Peng required.</t>
  </si>
  <si>
    <t>OK for field review as per Rosa Astorino - December 13</t>
  </si>
  <si>
    <t xml:space="preserve"> 2021";Renovation - Residential - Lower Complexity;STEVE HENDERSON DBA: On Side Restorations;"ONSIDE RESTORATION SERVICES</t>
  </si>
  <si>
    <t>3157 GRANDVIEW HWY</t>
  </si>
  <si>
    <t>VANCOUVER</t>
  </si>
  <si>
    <t xml:space="preserve"> BC  V5M2E9";Dwelling Uses;One-Family Dwelling;On Side Restoration Services Ltd;"3157 GRANDVIEW HIGHWAY  </t>
  </si>
  <si>
    <t xml:space="preserve"> BC  V5M 2E9";2022;Sunset;"{""coordinates"": [-123.0805962</t>
  </si>
  <si>
    <t xml:space="preserve"> 49.2152903]</t>
  </si>
  <si>
    <t xml:space="preserve"> ""type"": ""Point""}";2022-05;49.2152903</t>
  </si>
  <si>
    <t>DB-2021-05547;2021-10-24;2022-05-03;191;169910.0;New Building;2984 KITCHENER STREET #3</t>
  </si>
  <si>
    <t xml:space="preserve"> BC V5K 3E5;"Low Density Housing - New Building - To construct a 2 storey laneway house building ($169</t>
  </si>
  <si>
    <t>910.00) with an   an open parking pad providing 1 parking space having vehicular access from the lane.</t>
  </si>
  <si>
    <t>1.\tCovenant registered at the Land Title Office under CA9523848</t>
  </si>
  <si>
    <t>2.\tNo A/C unit proposed</t>
  </si>
  <si>
    <t>3.\tSchedule B Jason Hui P.Eng (778-319-3403) Structural &amp; Geotechnical</t>
  </si>
  <si>
    <t xml:space="preserve">4.\tBC Housing: AI Jas Quality Homes Ltd. </t>
  </si>
  <si>
    <t>Note:  This is a 1 1/2 storey building pursuant to the Zoning &amp; Development By-law</t>
  </si>
  <si>
    <t>Address and suite number assigned as per approved plans for Fire and Emergency response. The address number is to be posted to the building to be visible from the street and the suite number is to be posted at the suite entry in accordance with the Building By-law prior to final inspection.</t>
  </si>
  <si>
    <t>******THIS PERMIT HAS BEEN ISSUED UNDER THE REQUIREMENTS OF VBBL 2019******";New Build - Standalone Laneway;Neelam Sahota;"2711 E 51st Ave</t>
  </si>
  <si>
    <t xml:space="preserve"> BC  V5S2P9";Dwelling Uses;Laneway House;A1 Jas Quality Homes Ltd;"2711 E 51ST AV  </t>
  </si>
  <si>
    <t xml:space="preserve"> BC  V5S 1P9";2022;Hastings-Sunrise;"{""coordinates"": [-123.041932</t>
  </si>
  <si>
    <t xml:space="preserve"> 49.2720139]</t>
  </si>
  <si>
    <t xml:space="preserve"> ""type"": ""Point""}";2022-05;49.2720139</t>
  </si>
  <si>
    <t>BP-2022-01814;2022-04-07;2022-05-18;41;50000.0;Addition / Alteration;257 E 7TH AVENUE</t>
  </si>
  <si>
    <t xml:space="preserve"> BC;"Field Review - Addition / Alteration - Interior alterations and change of use from Artist studio class A (F2) to Production studio (F2) in this existing Municipally Designated Heritage C commercial building on this site.</t>
  </si>
  <si>
    <t>Scope of work includes constructing interior partition walls to create two rooms</t>
  </si>
  <si>
    <t xml:space="preserve"> installing a raised floor</t>
  </si>
  <si>
    <t xml:space="preserve"> validating the washrooms and kitchenette</t>
  </si>
  <si>
    <t xml:space="preserve"> constructing an interior ramp and changing the lighting throughout.</t>
  </si>
  <si>
    <t>Ok for field review as per Kirat Kang - April 6</t>
  </si>
  <si>
    <t xml:space="preserve">Notes: </t>
  </si>
  <si>
    <t>- Energy Upgrade: E2 - Lighting - Upgrade to incorporate scheduled shutoff (per 9.4.1.1.(i) of ASHRAE 90.1-2016)</t>
  </si>
  <si>
    <t xml:space="preserve"> artwork</t>
  </si>
  <si>
    <t xml:space="preserve"> shelving</t>
  </si>
  <si>
    <t xml:space="preserve"> display case</t>
  </si>
  <si>
    <t xml:space="preserve"> curtains or similar elements are to be installed on or directly outside or inside of the approved glazing. Separate permit is required for all signage</t>
  </si>
  <si>
    <t>Energy checklist is currently no longer required with your Building Permit application.  Some supporting documents are still required  at BP stage</t>
  </si>
  <si>
    <t xml:space="preserve"> if applicable.  Service Water Heating and Lighting supporting documents</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</si>
  <si>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Complexity;Rodrigo Munguia DBA: Trim Studio;"303 - 788 Beatty Street</t>
  </si>
  <si>
    <t xml:space="preserve"> BC  V6B 2M7";Cultural/Recreational Uses;Artist Studio - Class A and B;Mercury Contracting Ltd;"788 BEATTY ST  </t>
  </si>
  <si>
    <t>Unit 303</t>
  </si>
  <si>
    <t xml:space="preserve"> BC  V6B 2M1";2022;Mount Pleasant;"{""coordinates"": [-123.0992929</t>
  </si>
  <si>
    <t xml:space="preserve"> 49.2646046]</t>
  </si>
  <si>
    <t xml:space="preserve"> ""type"": ""Point""}";2022-05;49.2646046</t>
  </si>
  <si>
    <t>BP-2022-02081;2022-04-20;2022-05-16;26;55000.0;Addition / Alteration;1020 HARWOOD STREET</t>
  </si>
  <si>
    <t xml:space="preserve"> BC V6E 4R1;"Field Review - Addition / Alteration - #1504 - 15th floor</t>
  </si>
  <si>
    <t>Interior alterations to provide kitchen and bathroom improvements to this existing dwelling unit  on the 15th floor (#1504) in this existing multiple dwelling building on this site.</t>
  </si>
  <si>
    <t>Scope of work:  Demolish/construct interior walls</t>
  </si>
  <si>
    <t xml:space="preserve"> upgraded ensuite</t>
  </si>
  <si>
    <t xml:space="preserve"> relocate storage in den space</t>
  </si>
  <si>
    <t xml:space="preserve"> fixtures</t>
  </si>
  <si>
    <t xml:space="preserve"> electrical and plumbing work</t>
  </si>
  <si>
    <t>DBI to determine if Schedule B Structural is required to remove the wall between the kitchen and the living room</t>
  </si>
  <si>
    <t>Building Sprinklered â€“ Building inspector to determine on site if a separate sprinkler permit is required.</t>
  </si>
  <si>
    <t>E2 - Appliances - Upgrade to an Energuide/Energy Star appliance (fridge</t>
  </si>
  <si>
    <t xml:space="preserve"> dishwasher)</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</si>
  <si>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Complexity;Rodrigo Munguia DBA: Trim Studio;"303 - 788 Beatty Street</t>
  </si>
  <si>
    <t xml:space="preserve"> BC  V6B 2M7";Dwelling Uses;Multiple Dwelling;Mercury Contracting Ltd;"788 BEATTY ST  </t>
  </si>
  <si>
    <t xml:space="preserve"> BC  V6B 2M1";2022;West End;"{""coordinates"": [-123.1320438</t>
  </si>
  <si>
    <t xml:space="preserve"> 49.2777696]</t>
  </si>
  <si>
    <t xml:space="preserve"> ""type"": ""Point""}";2022-05;49.2777696</t>
  </si>
  <si>
    <t>BP-2022-01090;2022-03-01;2022-05-11;71;500000.0;New Building;1136 E 26TH AVENUE</t>
  </si>
  <si>
    <t xml:space="preserve"> BC V5V 2J7;"Low Density Housing - New Building - 2FD</t>
  </si>
  <si>
    <t>To construct a two storey two-family dwelling with a detached accessory building (garage) at the rear providing two parking spaces having vehicular access from the lane.</t>
  </si>
  <si>
    <t xml:space="preserve"> to be sprinklered to 2x NFPA 13D.</t>
  </si>
  <si>
    <t>1.  Heat Pump unit proposed x2 front &amp; rear</t>
  </si>
  <si>
    <t xml:space="preserve"> int. crawl space</t>
  </si>
  <si>
    <t>2.  No bar sink proposed</t>
  </si>
  <si>
    <t xml:space="preserve">3.  Schedule B: Henry S. N. Hsu P.Eng (604.322.7158) Structural &amp; Geotechnical </t>
  </si>
  <si>
    <t>4.  HPO: Residential Builder</t>
  </si>
  <si>
    <t xml:space="preserve"> G.Westover Management Ltd. </t>
  </si>
  <si>
    <t xml:space="preserve">Combustible projections or roof soffits on an exposing building face shall not project to less than .45m from the property line and shall be in compliance with VBBL 2014 9.10.15.5.(9)""                                                         </t>
  </si>
  <si>
    <t xml:space="preserve">Any alterations or conversions to the attached garage (if applicable) to habitable living space shall not be permitted without first obtaining the approval of the Director of  </t>
  </si>
  <si>
    <t xml:space="preserve">Planning and the Chief Building Official. Thermal protection measures and        </t>
  </si>
  <si>
    <t>Laneway house design guidelines shall be required to be met prior to the approval of the conversion.</t>
  </si>
  <si>
    <t>******THIS PERMIT HAS BEEN ISSUED UNDER THE REQUIREMENTS OF VBBL 2019</t>
  </si>
  <si>
    <t>Addressing data:</t>
  </si>
  <si>
    <t>FRONT UNIT</t>
  </si>
  <si>
    <t>1136 E 26th Av - One Family Dwelling (north side 1st-2nd floor)</t>
  </si>
  <si>
    <t>BACK UNIT</t>
  </si>
  <si>
    <t>1138 E 26th Av - One Family Dwelling (south side 1st-2nd floor)";New Build - Low Density Housing;Gordon Westover DBA: G. Westover Management Ltd.;"503- 7428 Alberta Street</t>
  </si>
  <si>
    <t xml:space="preserve"> BC  V5X 1J0";Dwelling Uses;Two-Family Dwelling;G Westover Management Ltd;"2193 W 54TH AV  </t>
  </si>
  <si>
    <t xml:space="preserve"> BC  V6P 1P7";2022;Kensington-Cedar Cottage;"{""coordinates"": [-123.0815111</t>
  </si>
  <si>
    <t xml:space="preserve"> 49.2474647]</t>
  </si>
  <si>
    <t xml:space="preserve"> ""type"": ""Point""}";2022-05;49.2474647</t>
  </si>
  <si>
    <t>BP-2022-02137;2022-04-25;2022-05-26;31;200000.0;Addition / Alteration;666 BURRARD STREET</t>
  </si>
  <si>
    <t xml:space="preserve"> BC V6C 2X8;"Field Review - Addition / Alteration - #1520 - 15th floor</t>
  </si>
  <si>
    <t>Interior alterations to provide tenant improvements for an existing office tenant on the 15th floor (#1520) in this existing commercial building on this site.</t>
  </si>
  <si>
    <t>Scope of work: remove/construct partition walls</t>
  </si>
  <si>
    <t xml:space="preserve"> millwork</t>
  </si>
  <si>
    <t xml:space="preserve"> mechanical</t>
  </si>
  <si>
    <t xml:space="preserve"> plumbing and sprinkler work.</t>
  </si>
  <si>
    <t>TENANT:  Stikeman Elliot</t>
  </si>
  <si>
    <t>Letters of Assurance submitted by:</t>
  </si>
  <si>
    <t>Schedule A and Architectural Schedule B</t>
  </si>
  <si>
    <t xml:space="preserve"> Michael D. McNaught</t>
  </si>
  <si>
    <t xml:space="preserve"> Architect AIBC</t>
  </si>
  <si>
    <t xml:space="preserve"> MRAIC</t>
  </si>
  <si>
    <t xml:space="preserve"> ph: 604-724-7602</t>
  </si>
  <si>
    <t>Mechanical and Plumbing Schedule B</t>
  </si>
  <si>
    <t xml:space="preserve"> Kai Chen</t>
  </si>
  <si>
    <t xml:space="preserve"> ph: 604-687-1800</t>
  </si>
  <si>
    <t>Electrical Schedule B</t>
  </si>
  <si>
    <t xml:space="preserve"> Roger Dupuis</t>
  </si>
  <si>
    <t xml:space="preserve"> LEED AP</t>
  </si>
  <si>
    <t xml:space="preserve"> ph: 604-569-6500</t>
  </si>
  <si>
    <t>Building Sprinklered - Separate sprinkler permit required for proposed work.</t>
  </si>
  <si>
    <t>OK For Field Review per K. Vogt - Apr 25</t>
  </si>
  <si>
    <t>E2 - Retrofit Path: BOMA BESt (Path 1) - No Additional Upgrades Required.";Renovation - Commercial/ Mixed Use - Lower Complexity;Michael McNaught DBA: m squared Architecture Inc.;"#106-2893 W. 41st Avenue</t>
  </si>
  <si>
    <t xml:space="preserve"> BC  V6N 3C5";Office Uses;General Office;Reotech Construction Ltd;"1550 Hartley Av  </t>
  </si>
  <si>
    <t>Unit 108</t>
  </si>
  <si>
    <t xml:space="preserve"> BC  V3K 7A1";2022;Downtown;"{""coordinates"": [-123.1193112</t>
  </si>
  <si>
    <t>DB-2021-05878;2021-11-13;2022-05-03;171;1191700.0;New Building;2833 W 34TH AVENUE</t>
  </si>
  <si>
    <t xml:space="preserve"> BC V6N 2J7;"Low Density Housing - New Building - This Building Permit will remain in a suspended status until the associated (green) Demolition Permit BP-2021-06109 is completed</t>
  </si>
  <si>
    <t>To construct a 2 storey + cellar one-family ($1</t>
  </si>
  <si>
    <t>700.00) with a detached accessory building (garage) ($10</t>
  </si>
  <si>
    <t>1.\tNo Strata Titling permitted</t>
  </si>
  <si>
    <t>2.\tNo A/C Unit proposed</t>
  </si>
  <si>
    <t>3.\tA/C proposed â€“ Exterior component located in North (Rear) Yard</t>
  </si>
  <si>
    <t xml:space="preserve"> Interior component located in Cellar Mechanical room</t>
  </si>
  <si>
    <t>4.\tBar sink located in Cellar media room</t>
  </si>
  <si>
    <t>5.\tSchedule B: (Jeff Allester) P.Eng (604.228.0518) Structural</t>
  </si>
  <si>
    <t>6.\tSchedule B: (Joseph (Inseok) Oh) P.Eng (604.513.4190) Geotechnical</t>
  </si>
  <si>
    <t>7.\tHPO: Residential Builder- Eyco Building Group Ltd.</t>
  </si>
  <si>
    <t>Principle Dwelling: 2833 W 34 Ave</t>
  </si>
  <si>
    <t>Addresses have been assigned per the approved plans. This access must be provided &amp; maintained at all times and the building addresses posted to be visible from the street in accordance with the Building By-law.</t>
  </si>
  <si>
    <t>**THIS PERMIT HAS BEEN ISSUED UNDER THE REQUIREMENTS OF VBBL #12511 (2019)**</t>
  </si>
  <si>
    <t>****ALL PC NOTES HAS BEEN ACCEPTED BY THE APPLICANT****";New Build - Low Density Housing;Adrian McGeehan DBA: RUF Project Ltd;"409-1930 Pandora Street</t>
  </si>
  <si>
    <t xml:space="preserve"> BC  V5L0C7";Dwelling Uses;One-Family Dwelling;Eyco Building Group Ltd;"1529 W 75TH AV  </t>
  </si>
  <si>
    <t xml:space="preserve"> BC  V6P 6Z7";2022;Arbutus-Ridge;"{""coordinates"": [-123.1688927</t>
  </si>
  <si>
    <t xml:space="preserve"> 49.2416327]</t>
  </si>
  <si>
    <t xml:space="preserve"> ""type"": ""Point""}";2022-05;49.2416327</t>
  </si>
  <si>
    <t>BP-2021-04820;2021-09-14;2022-05-06;234;20000.0;Demolition / Deconstruction;693 W 30TH AVENUE</t>
  </si>
  <si>
    <t xml:space="preserve"> BC V5Z 2J4;"Enquiry Centre - Demolition / Deconstruction - To demolish this one family building to grade. </t>
  </si>
  <si>
    <t>Ok for SIPs per Kim Vogt</t>
  </si>
  <si>
    <t xml:space="preserve"> Sept 17th</t>
  </si>
  <si>
    <t>1) This permit is subject to the Green Demolition Bylaw with a recycling requirement of 75 percent of non-hazardous construction materials.</t>
  </si>
  <si>
    <t>2)The deconstruction shall be in accordance with the submitted deconstruction plan and to be confirmed through an acceptable Deconstruction Compliance Report form with copies of recycling and disposal facility receipts. Attach all receipts and submit by email to compliancereport@vancouver.ca. All deconstruction is to be completed to the satisfaction of the Director of Planning prior to the issuance of the building permit.</t>
  </si>
  <si>
    <t>3) Notice of Demolition must be provided to District Building Inspector 24 hours in advance of demolition by calling 3-1-1 or 604-873-7000 outside of Vancouver.</t>
  </si>
  <si>
    <t xml:space="preserve">4) All work must be conducted in accordance with Safe Work Procedures approved by Qualified Professional and WorkSafeBC requirements. </t>
  </si>
  <si>
    <t>5) Demo to grade only. No soil disturbance or excavation of soil other than that which is incidental to the demolition is permitted under this permit.";;Michelle Sotomayor DBA: Conwest Development Ltd;"250-1311 Kootenay Street</t>
  </si>
  <si>
    <t xml:space="preserve"> BC  V5K4Y3";Dwelling Uses;One-Family Dwelling;Fleck Contracting Ltd;"9013 SHAUGHNESSY ST  </t>
  </si>
  <si>
    <t xml:space="preserve"> BC  V6P 6R9";2022;South Cambie;"{""coordinates"": [-123.1202792</t>
  </si>
  <si>
    <t xml:space="preserve"> 49.2445973]</t>
  </si>
  <si>
    <t xml:space="preserve"> ""type"": ""Point""}";2022-05;49.2445973</t>
  </si>
  <si>
    <t>DB-2021-04831;2021-09-14;2022-05-06;234;20000.0;Demolition / Deconstruction;623 W 30TH AVENUE</t>
  </si>
  <si>
    <t xml:space="preserve"> BC V5Z 2J4;"Enquiry Centre - Demolition / Deconstruction - To demolish this one family dwelling with secondary suite building to grade.</t>
  </si>
  <si>
    <t xml:space="preserve"> Ok for SIPs per Kim Vogt</t>
  </si>
  <si>
    <t xml:space="preserve"> BC  V5K4Y3";Dwelling Uses;One-family Dwelling w/Sec Suite;Fleck Contracting Ltd;"9013 SHAUGHNESSY ST  </t>
  </si>
  <si>
    <t xml:space="preserve"> BC  V6P 6R9";2022;South Cambie;"{""coordinates"": [-123.1190996</t>
  </si>
  <si>
    <t xml:space="preserve"> 49.2445748]</t>
  </si>
  <si>
    <t xml:space="preserve"> ""type"": ""Point""}";2022-05;49.2445748</t>
  </si>
  <si>
    <t>BP-2022-00580;2022-02-08;2022-05-23;104;15000.0;Demolition / Deconstruction;384 E 37TH AVENUE</t>
  </si>
  <si>
    <t xml:space="preserve"> BC V5W 1E7;"Low Density Housing - Demolition / Deconstruction - To demolish the existing one family dwelling building ($15</t>
  </si>
  <si>
    <t>75% Recycling Rate of Building Materials Required.";;Scott Lin DBA: PTL Design;"4049 West 35th Ave.</t>
  </si>
  <si>
    <t xml:space="preserve"> BC  V6N 2P4";Dwelling Uses;One-Family Dwelling;Van-City Excavating Ltd;;2022;Riley Park;"{""coordinates"": [-123.0975389</t>
  </si>
  <si>
    <t xml:space="preserve"> 49.2369077]</t>
  </si>
  <si>
    <t xml:space="preserve"> ""type"": ""Point""}";2022-05;49.2369077</t>
  </si>
  <si>
    <t>DB-2021-02917;2021-06-10;2022-05-19;343;15000.0;Demolition / Deconstruction;115 W 39TH AVENUE</t>
  </si>
  <si>
    <t xml:space="preserve"> BC V5Y 2P1;"Low Density Housing - Demolition / Deconstruction - Demolition â€“ Conventional (Standard)</t>
  </si>
  <si>
    <t xml:space="preserve">000) on this site.";;Qi Li DBA: LQ Design Group Ltd;"2171 W. 15th Avenue </t>
  </si>
  <si>
    <t xml:space="preserve"> BC  V6K 2Y4";Dwelling Uses;One-Family Dwelling;Metro Contracting LTD;;2022;Riley Park;"{""coordinates"": [-123.1084504</t>
  </si>
  <si>
    <t xml:space="preserve"> 49.2358676]</t>
  </si>
  <si>
    <t xml:space="preserve"> ""type"": ""Point""}";2022-05;49.2358676</t>
  </si>
  <si>
    <t>BP-2022-01711;2022-04-04;2022-05-27;53;0.0;Salvage and Abatement;5805 LANARK STREET</t>
  </si>
  <si>
    <t xml:space="preserve"> BC V5P 2Y4;"Low Density Housing - Salvage and Abatement - Salvage and abatement permit only for DB-2022-00130 and to be completed under the supervision of a qualified professional work. This permit does not authorize demolition</t>
  </si>
  <si>
    <t>QP: Ramin Hamidnejad- Kinetic OHS Services Ltd - (604)-988-0099";;Tej  Singh DBA: Simplex Home Design Ltd.;"7255 Fraser St</t>
  </si>
  <si>
    <t>Vancouver (SE Oakridge / East Marpole / South Sunset)</t>
  </si>
  <si>
    <t xml:space="preserve"> BC  V5X 3V8";Dwelling Uses;One-Family Dwelling;CANLAND EXCAVATING LTD.;;2022;Victoria-Fraserview;"{""coordinates"": [-123.0760739</t>
  </si>
  <si>
    <t xml:space="preserve"> 49.2317517]</t>
  </si>
  <si>
    <t xml:space="preserve"> ""type"": ""Point""}";2022-05;49.2317517</t>
  </si>
  <si>
    <t>BP-2021-02869;2021-06-08;2022-05-18;344;15000.0;Demolition / Deconstruction;3039 HORLEY STREET</t>
  </si>
  <si>
    <t xml:space="preserve"> BC V5R 4S5;"Low Density Housing - Demolition / Deconstruction - To demolish the existing one family dwelling building ($15</t>
  </si>
  <si>
    <t>000.00) on this site by means of deconstruction.</t>
  </si>
  <si>
    <t>Note: Pre-1950 recycling requirement:  75% of non-hazardous construction waste";;Kevin Jhutti;"3039 Horley St</t>
  </si>
  <si>
    <t xml:space="preserve"> BC  V5R4S5";Dwelling Uses;One-Family Dwelling;Hans Demolition and Excavating Ltd.;"12498 55 Ave</t>
  </si>
  <si>
    <t xml:space="preserve"> BC  V3X 3V5";2022;Renfrew-Collingwood;"{""coordinates"": [-123.0423431</t>
  </si>
  <si>
    <t xml:space="preserve"> 49.2382005]</t>
  </si>
  <si>
    <t xml:space="preserve"> ""type"": ""Point""}";2022-05;49.2382005</t>
  </si>
  <si>
    <t>DB-2022-01804;2022-04-06;2022-05-25;49;5000.0;Addition / Alteration;5938 ALMA STREET</t>
  </si>
  <si>
    <t xml:space="preserve"> BC V6N 1Y4;"Field Review - Addition / Alteration - Exterior alterations to add a 270 sq ft pergola at the rear of this one family dwelling site.</t>
  </si>
  <si>
    <t>OK for DB per M.Linehan</t>
  </si>
  <si>
    <t>Ok for Field Review per W.Wong";Renovation - Residential - Lower Complexity;David Wootton DBA: Willow Creek Designs;"6798 London Drive</t>
  </si>
  <si>
    <t xml:space="preserve"> BC  V4K 4W8";Dwelling Uses;One-Family Dwelling;;;2022;Dunbar-Southlands;"{""coordinates"": [-123.1864556</t>
  </si>
  <si>
    <t xml:space="preserve"> 49.2325535]</t>
  </si>
  <si>
    <t xml:space="preserve"> ""type"": ""Point""}";2022-05;49.2325535</t>
  </si>
  <si>
    <t>BP-2022-01590;2022-03-28;2022-05-12;45;19900.0;Addition / Alteration;2376 MAPLE STREET</t>
  </si>
  <si>
    <t xml:space="preserve"> BC V6J 3T6;"Field Review - Addition / Alteration - Interior alteration to provide improvements to unit 2376 of this existing multiple dwelling building on this site.</t>
  </si>
  <si>
    <t>Scope of work includes: Repair and preventative maintenance to concrete foundation/curb wall on west elevation due to water ingress</t>
  </si>
  <si>
    <t xml:space="preserve"> remove and relocate wall in third floor ensuite</t>
  </si>
  <si>
    <t xml:space="preserve"> construct bulkheads</t>
  </si>
  <si>
    <t xml:space="preserve"> relocate  electrical/plumbing in kitchen and bathrooms</t>
  </si>
  <si>
    <t xml:space="preserve"> ceiling and finishes throughout </t>
  </si>
  <si>
    <t>Note: Spray foam to be removed for proper ULC fire-stopping where</t>
  </si>
  <si>
    <t xml:space="preserve">applicable </t>
  </si>
  <si>
    <t xml:space="preserve">No energy upgrade required </t>
  </si>
  <si>
    <t>OK for field review as per Nehzat J. 24 March 2022.";Renovation - Residential - Lower Complexity;Corey Klassen DBA: Corey Klassen Interior Design;"#314-525 Seymour Street</t>
  </si>
  <si>
    <t xml:space="preserve"> BC  V6B 3H7";Dwelling Uses;Dwelling Unit;;;2022;Kitsilano;"{""coordinates"": [-123.1502151</t>
  </si>
  <si>
    <t xml:space="preserve"> 49.2649473]</t>
  </si>
  <si>
    <t xml:space="preserve"> ""type"": ""Point""}";2022-05;49.2649473</t>
  </si>
  <si>
    <t>BP-2022-01776;2022-04-06;2022-05-31;55;19000.0;Addition / Alteration;6289 BUTLER STREET</t>
  </si>
  <si>
    <t xml:space="preserve"> BC V5S 3K5;"Field Review - Addition / Alteration - Interior alterations to provide improvements to this one-family dwelling at this site.</t>
  </si>
  <si>
    <t xml:space="preserve">Scope of work includes: </t>
  </si>
  <si>
    <t xml:space="preserve"> washroom and bathroom.</t>
  </si>
  <si>
    <t>- Installation of a new A/C unit @ the rear yard  (West side of the building)</t>
  </si>
  <si>
    <t>OK for field review as per Nehzat J. 04 April 2022.</t>
  </si>
  <si>
    <t>Letter of assurance provided by:</t>
  </si>
  <si>
    <t>Schedule B (Architectural): Vipul Chauhan</t>
  </si>
  <si>
    <t xml:space="preserve"> 604-264-1450</t>
  </si>
  <si>
    <t xml:space="preserve">Energy Upgrade: </t>
  </si>
  <si>
    <t>E2 - Lightning - Upgrade to control Parking Garage Lighting (per 9.4.1.3 of ASHRAE 90.1-2016)";Renovation - Residential - Lower Complexity;Arcus Consulting Ltd.;"900-1200 W. 73rd Ave</t>
  </si>
  <si>
    <t xml:space="preserve"> BC  V6P 6G5";Dwelling Uses;One-Family Dwelling;;;2022;Killarney;"{""coordinates"": [-123.0340582</t>
  </si>
  <si>
    <t xml:space="preserve"> 49.2266766]</t>
  </si>
  <si>
    <t xml:space="preserve"> ""type"": ""Point""}";2022-05;49.2266766</t>
  </si>
  <si>
    <t>BP-2022-01943;2022-04-12;2022-05-04;22;10000.0;Addition / Alteration;6636 FRASER STREET</t>
  </si>
  <si>
    <t xml:space="preserve"> BC;"Field Review - Addition / Alteration - Interior alterations and change of use from Retail Store to a Cannabis Store use in this unit on the ground floor of this existing commercial building.</t>
  </si>
  <si>
    <t>related DP:DP-2017-00025 &amp;DP-2022-00290</t>
  </si>
  <si>
    <t>Architectural Schedule B provided by Vipul Chauhan";Renovation - Commercial/ Mixed Use - Lower Complexity;Arcus Consulting Ltd.;"900-1200 W. 73rd Ave</t>
  </si>
  <si>
    <t xml:space="preserve"> BC  V6P 6G5";Retail Uses;Cannabis Store;;;2022;Sunset;"{""coordinates"": [-123.0907321</t>
  </si>
  <si>
    <t xml:space="preserve"> 49.2241059]</t>
  </si>
  <si>
    <t xml:space="preserve"> ""type"": ""Point""}";2022-05;49.2241059</t>
  </si>
  <si>
    <t>BP-2021-04983;2021-09-22;2022-05-02;222;538000.0;New Building;3515 WELWYN STREET</t>
  </si>
  <si>
    <t xml:space="preserve"> BC V5N 3Y8;"Low Density Housing - New Building - To construct a two storey one-family Dwelling with a detached accessory building garage at the rear providing two parking spaces having vehicular access from the lane.</t>
  </si>
  <si>
    <t>* Envelope and Environmental Separation designed according to Part 5.</t>
  </si>
  <si>
    <t>The entire building to be sprinklered to NFPA 13D.</t>
  </si>
  <si>
    <t>1.\tA/C unit proposed in rear yard</t>
  </si>
  <si>
    <t xml:space="preserve">2.\tSchedule A Benjamin Ling MAIBC (604-618-4642) </t>
  </si>
  <si>
    <t>3.\tSchedule B Benjamin Ling MAIBC (604-618-4642) Architectural</t>
  </si>
  <si>
    <t>4.\tSchedule B Christopher Man P.Eng (604-874-3237) Structural &amp; Geotechnical</t>
  </si>
  <si>
    <t>5.\tSchedule D Julio Reynel Gracia P.Eng (778-998-0709)</t>
  </si>
  <si>
    <t>6.\tBC Housing Eric Man Owner/Builder</t>
  </si>
  <si>
    <t>******THIS PERMIT HAS BEEN ISSUED UNDER THE REQUIREMENTS OF VBBL 2019******</t>
  </si>
  <si>
    <t>Combustible projections or roof soffits on an exposing building face shall not project to less than .45m from the property line and shall be in compliance with VBBL 2019 9.10.15.5.(9)""";New Build - Low Density Housing;B.L. Ling Architect Inc.  DBA: Architect;"1668 W.75th Ave.</t>
  </si>
  <si>
    <t xml:space="preserve"> BC  V6P6G2";Dwelling Uses;One-Family Dwelling;;;2022;Kensington-Cedar Cottage;"{""coordinates"": [-123.0697401</t>
  </si>
  <si>
    <t xml:space="preserve"> 49.253361]</t>
  </si>
  <si>
    <t xml:space="preserve"> ""type"": ""Point""}";2022-05;49.253361</t>
  </si>
  <si>
    <t>BP-2022-01318;2022-03-14;2022-05-03;50;0.0;Salvage and Abatement;4466 W 5TH AVENUE</t>
  </si>
  <si>
    <t xml:space="preserve"> BC V6R 1S5;"Low Density Housing - Salvage and Abatement - Salvage and Abatement Permit only for Building permit: DB-2021-06773 and to be completed under the supervision of a registered professional.  This permit does not authorize demolition</t>
  </si>
  <si>
    <t>QP:  Parcific Ark Environmnetal consulting Ltd. (Xiaoqiang (David) Yang)</t>
  </si>
  <si>
    <t>Demolition permit: BP-2022-01317";;Helen Han DBA: Joy Design Limited;"1653 Milford ave</t>
  </si>
  <si>
    <t xml:space="preserve"> BC  V3J 2V9";Dwelling Uses;One-Family Dwelling;;;2022;West Point Grey;"{""coordinates"": [-123.2080666</t>
  </si>
  <si>
    <t xml:space="preserve"> 49.2678826]</t>
  </si>
  <si>
    <t xml:space="preserve"> ""type"": ""Point""}";2022-05;49.2678826</t>
  </si>
  <si>
    <t>BP-2022-01253;2022-03-09;2022-05-12;64;300000.0;Addition / Alteration;7085 WILTSHIRE STREET</t>
  </si>
  <si>
    <t xml:space="preserve"> BC V6P 5H4;"Field Review - Addition / Alteration - Exterior and interior alterations to provide improvements to this one family dwelling building on this site. Exterior work to replace sliding doors with a window on the basement west elevation.</t>
  </si>
  <si>
    <t>Structural Schedule B provided by Ke Jian Ma</t>
  </si>
  <si>
    <t>OK for Field Review per W.Wong";Renovation - Residential - Lower Complexity;Cherry Bi;"3820 Cessna Dr #120</t>
  </si>
  <si>
    <t xml:space="preserve"> Richmond</t>
  </si>
  <si>
    <t xml:space="preserve"> BC</t>
  </si>
  <si>
    <t>RICHMOND</t>
  </si>
  <si>
    <t xml:space="preserve"> BC  V7B 0A2";Dwelling Uses;One-Family Dwelling;;;2022;Kerrisdale;"{""coordinates"": [-123.1471834</t>
  </si>
  <si>
    <t xml:space="preserve"> 49.2210907]</t>
  </si>
  <si>
    <t xml:space="preserve"> ""type"": ""Point""}";2022-05;49.2210907</t>
  </si>
  <si>
    <t>DB-2021-02921;2021-06-10;2022-05-26;350;1093500.0;New Building;2455 W 10TH AVENUE</t>
  </si>
  <si>
    <t xml:space="preserve"> BC V6K 2J4;"Low Density Housing - New Building - This Building Permit will remain in a suspended status until the associated (green) Demolition Permit BP-2021-02922 is completed.</t>
  </si>
  <si>
    <t>To construct a 2 storey two-family dwelling with (2) secondary suite(s) located in the Basement ($1</t>
  </si>
  <si>
    <t>500.00) with a detached accessory building (garage) and 1 open parking at the rear providing 2 parking spaces</t>
  </si>
  <si>
    <t>1.\tCovenant registered at the Land Title Office under CA8050060</t>
  </si>
  <si>
    <t>2.\tA/C proposed â€“ Exterior component located in North</t>
  </si>
  <si>
    <t xml:space="preserve"> Interior component located in basement</t>
  </si>
  <si>
    <t>3.\tSchedule B: (Saeid Sadeghi) P.Eng (604.913.6604) Structural</t>
  </si>
  <si>
    <t>4.\tSchedule B: (Karim Karimzadegan) P.Eng (604.990.0546) Geotechnical</t>
  </si>
  <si>
    <t>5.\tHPO: Residential Builder- Aban Creations Ltd.</t>
  </si>
  <si>
    <t>Principle Dwelling (West): #1-2455 W 10 Ave</t>
  </si>
  <si>
    <t>Secondary Suite (West): #2-2455 W 10 Ave</t>
  </si>
  <si>
    <t>Principle Dwelling (East): #1-2453 W 10 Ave</t>
  </si>
  <si>
    <t>Secondary Suite (West): #2-2453 W 10 Ave</t>
  </si>
  <si>
    <t xml:space="preserve"> access to the rear unit is from the North side. This access must be provided &amp; maintained at all times and the building addresses posted to be visible from the street in accordance with the Building By-law.</t>
  </si>
  <si>
    <t>**THIS PERMIT HAS BEEN ISSUED UNDER THE REQUIREMENTS OF VBBL #12511 (2019)**";New Build - Low Density Housing;Mahmoud Reza Emami DBA: Aban Creation Construction;"1205 Brantwood RD</t>
  </si>
  <si>
    <t xml:space="preserve"> BC  V7R1G6";Dwelling Uses;Two-Family Dwelling w/Secondary Suite;;;2022;Kitsilano;"{""coordinates"": [-123.1613499</t>
  </si>
  <si>
    <t xml:space="preserve"> 49.2632592]</t>
  </si>
  <si>
    <t xml:space="preserve"> ""type"": ""Point""}";2022-05;49.2632592</t>
  </si>
  <si>
    <t>DB-2021-05412;2021-10-18;2022-05-02;196;15000.0;Demolition / Deconstruction;6608 ROSS STREET</t>
  </si>
  <si>
    <t xml:space="preserve"> BC V5X 4B2;"Low Density Housing - Demolition / Deconstruction - To demolish the existing one family dwelling building ($15</t>
  </si>
  <si>
    <t>000) on this site.</t>
  </si>
  <si>
    <t>Demo Declaration â€“ Mash Construction Ltd.";;Vipin Sharma;"6598 Ross St</t>
  </si>
  <si>
    <t xml:space="preserve"> BC  V5X 4B2";Dwelling Uses;Two-Family Dwelling;;;2022;Sunset;"{""coordinates"": [-123.0824705</t>
  </si>
  <si>
    <t xml:space="preserve"> 49.2243402]</t>
  </si>
  <si>
    <t xml:space="preserve"> ""type"": ""Point""}";2022-05;49.2243402</t>
  </si>
  <si>
    <t>BP-2022-01528;2022-03-24;2022-05-10;47;80000.0;Addition / Alteration;1081 BURRARD STREET</t>
  </si>
  <si>
    <t xml:space="preserve"> BC V6Z 1Y6;"Field Review - Addition / Alteration - Interior alterations provided to validate installed electromagnetic locking doors on the 8th floors at this existing Hospital (Providence Building) on this site.</t>
  </si>
  <si>
    <t>Schedule A &amp; B (Architectural): Molly Chan</t>
  </si>
  <si>
    <t xml:space="preserve"> 604-699-1926</t>
  </si>
  <si>
    <t>Ok for field review as per Kirat Kang - March 21</t>
  </si>
  <si>
    <t xml:space="preserve"> 2022";Renovation - Commercial/ Mixed Use - Lower Complexity;Abigail Tosto DBA: Intern Architect;"#210 - 134 Abbott Street</t>
  </si>
  <si>
    <t xml:space="preserve"> BC  V6B 2K4";Institutional Uses;Hospital;;;2022;West End;"{""coordinates"": [-123.1289132</t>
  </si>
  <si>
    <t xml:space="preserve"> 49.2806136]</t>
  </si>
  <si>
    <t xml:space="preserve"> ""type"": ""Point""}";2022-05;49.2806136</t>
  </si>
  <si>
    <t>BP-2021-06313;2021-11-30;2022-05-09;160;175000.0;Addition / Alteration;514 W BROADWAY</t>
  </si>
  <si>
    <t xml:space="preserve"> BC V5Z 1E9;"High Density Housing / Commercial - Addition / Alteration - Interior alteration and change of use from retail to retail food (16 seats) for this new First TI tenant.</t>
  </si>
  <si>
    <t>VBBL 2019. NFPA 13.</t>
  </si>
  <si>
    <t>Mechanical Review Notes:</t>
  </si>
  <si>
    <t>- Class 2 Cooking operation ((Steam and Heat Removal). NFPA 96 hood (type 1) and ducting installed for the PIZZA oven per the oven manufacturer's recommendation.";;Saeed Jhatam DBA: Urbanicity Architecture Inc.;"688 Fairchild Road</t>
  </si>
  <si>
    <t xml:space="preserve"> BC  V5Z 4P7";Retail Uses;Retail Store;;;2022;Fairview;"{""coordinates"": [-123.1156031</t>
  </si>
  <si>
    <t xml:space="preserve"> 49.2631605]</t>
  </si>
  <si>
    <t xml:space="preserve"> ""type"": ""Point""}";2022-05;49.2631605</t>
  </si>
  <si>
    <t>BP-2022-01995;2022-04-13;2022-05-26;43;70000.0;Addition / Alteration;2333 TRIUMPH STREET</t>
  </si>
  <si>
    <t xml:space="preserve"> BC V5L 1L4;"Field Review - Addition / Alteration - #307- 3rd floor</t>
  </si>
  <si>
    <t>Interior alterations to provide improvements to the dwelling unit on the 3rd floor (#307) in this existing multiple dwelling building on this site.</t>
  </si>
  <si>
    <t xml:space="preserve">Scope of work: Kitchen and bathroom renovations including removal of a wall for open floorplan into kitchen. Remove and replace plumbing fixtures in bathroom &amp; millwork. </t>
  </si>
  <si>
    <t>E2 - Appliances - Upgrade to Energuide/Energy Star appliances (fridge</t>
  </si>
  <si>
    <t>dishwasher)</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</si>
  <si>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Complexity;Mike Ryan DBA: Synthesis Design</t>
  </si>
  <si>
    <t xml:space="preserve"> Inc.;"258 E. 1st Street</t>
  </si>
  <si>
    <t xml:space="preserve"> BC  V7L 1B3";Dwelling Uses;Multiple Dwelling;;;2022;Grandview-Woodland;"{""coordinates"": [-123.0572935</t>
  </si>
  <si>
    <t xml:space="preserve"> 49.2841526]</t>
  </si>
  <si>
    <t xml:space="preserve"> ""type"": ""Point""}";2022-05;49.2841526</t>
  </si>
  <si>
    <t>DB-2022-01598;2022-03-28;2022-05-16;49;40000.0;Addition / Alteration;146 W HASTINGS STREET</t>
  </si>
  <si>
    <t xml:space="preserve"> BC V6B 1G8;"Field Review - Addition / Alteration - Exterior alterations for replacement of the elevator penthouse roof to this existing  8 - storey mixed -use commercial /residential building </t>
  </si>
  <si>
    <t>Scope of work includes: Replacement of roof joist</t>
  </si>
  <si>
    <t xml:space="preserve"> SBS membrane replacement and cap flashing detailing</t>
  </si>
  <si>
    <t>OK for field review as per Adrian Cashato 21 March 2022</t>
  </si>
  <si>
    <t>Schedule B Structural submitted per Andrew B. McLellan</t>
  </si>
  <si>
    <t xml:space="preserve"> 604-544-1082</t>
  </si>
  <si>
    <t>Schedule A</t>
  </si>
  <si>
    <t xml:space="preserve"> B Architectural &amp; D submitted as per William Tran</t>
  </si>
  <si>
    <t xml:space="preserve"> 604-230-0016";Renovation - Commercial/ Mixed Use - Lower Complexity;Merat Goharshadi DBA: SR Engineering Ltd.;"2110 â€“ 21331 Gordon Way</t>
  </si>
  <si>
    <t xml:space="preserve"> BC  V6W 1J9";Live-Work Uses;Not Applicable;;;2022;Downtown;"{""coordinates"": [-123.1088037</t>
  </si>
  <si>
    <t>BP-2022-00683;2022-02-11;2022-05-04;82;600000.0;Addition / Alteration;888 KINGSWAY</t>
  </si>
  <si>
    <t xml:space="preserve"> BC V5V 3C3;"High Density Housing / Commercial - Addition / Alteration - CF-2017-008025</t>
  </si>
  <si>
    <t xml:space="preserve">To provide interior &amp; exterior alterations to this existing 3-storey mixed-use commercial and residential building. </t>
  </si>
  <si>
    <t>Scope of works:</t>
  </si>
  <si>
    <t xml:space="preserve">- enclose existing exterior public corridor with new windows on 2nd floor. </t>
  </si>
  <si>
    <t>- enclose existing open public corridor on 3rd floor with new roof</t>
  </si>
  <si>
    <t xml:space="preserve"> windows and walls. </t>
  </si>
  <si>
    <t xml:space="preserve">- remove unauthorized enclosure in Unit 328 and restore exterior open roof deck to original approved condition.  </t>
  </si>
  <si>
    <t xml:space="preserve">- enclose open roof deck in Unit 318. </t>
  </si>
  <si>
    <t xml:space="preserve">- install new awnings on the 2nd and 3rd floor. </t>
  </si>
  <si>
    <t>******THIS PERMIT HAS BEEN REVIEWED &amp; ISSUED UNDER THE REQUIREMENTS OF VBBL 2019  ********</t>
  </si>
  <si>
    <t>1.Sch. A</t>
  </si>
  <si>
    <t xml:space="preserve"> Arch. B</t>
  </si>
  <si>
    <t xml:space="preserve"> Struct. B</t>
  </si>
  <si>
    <t xml:space="preserve"> D are submitted. </t>
  </si>
  <si>
    <t>3. Part 11 design upgrade levels Per Major Renovation: 'F2â€™</t>
  </si>
  <si>
    <t xml:space="preserve"> â€˜S2â€™</t>
  </si>
  <si>
    <t xml:space="preserve"> â€˜N3'</t>
  </si>
  <si>
    <t xml:space="preserve"> â€˜A3â€™ &amp; â€˜E4â€™.</t>
  </si>
  <si>
    <t>4. Separate awning sign permit requires for awnings above ground floor commercial suites.";;Paul Zhang  DBA: Zhang Architecture Inc.;"888 Kingsway</t>
  </si>
  <si>
    <t>Unit 228</t>
  </si>
  <si>
    <t xml:space="preserve"> BC  V5V3C3";Dwelling Uses</t>
  </si>
  <si>
    <t>Office Uses</t>
  </si>
  <si>
    <t>Retail Uses</t>
  </si>
  <si>
    <t>Service Uses;Dwelling Unit</t>
  </si>
  <si>
    <t>General Office</t>
  </si>
  <si>
    <t>Restaurant - Class 1</t>
  </si>
  <si>
    <t>Retail Store;;;2022;Kensington-Cedar Cottage;"{""coordinates"": [-123.0862743</t>
  </si>
  <si>
    <t xml:space="preserve"> 49.2547186]</t>
  </si>
  <si>
    <t xml:space="preserve"> ""type"": ""Point""}";2022-05;49.2547186</t>
  </si>
  <si>
    <t>BP-2022-01750;2022-04-05;2022-05-12;37;100000.0;Addition / Alteration;1160 BURRARD STREET #806</t>
  </si>
  <si>
    <t xml:space="preserve"> BC V6Z 2E8;"Field Review - Addition / Alteration - #806 - 8th floor</t>
  </si>
  <si>
    <t>Interior alterations to this existing dwelling unit on the 8th floor (#806) in this existing commercial/residential building.</t>
  </si>
  <si>
    <t>Scope of work: remove/construct select walls to make open concept kitchen and enlarge powder room to full bathroom on main floor</t>
  </si>
  <si>
    <t xml:space="preserve"> new appliances</t>
  </si>
  <si>
    <t xml:space="preserve"> remove closet on second floor</t>
  </si>
  <si>
    <t xml:space="preserve"> update fixtures in upstairs bathroom</t>
  </si>
  <si>
    <t xml:space="preserve"> change placement of bathtub and sink</t>
  </si>
  <si>
    <t xml:space="preserve"> electrical and plumbing work.</t>
  </si>
  <si>
    <t>E2 - Appliances - Upgrade to an Energuide/Energy Star appliance (fridge;dishwasher)</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</si>
  <si>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Complexity;Robert Messner;"1127 Chamberlain Drive</t>
  </si>
  <si>
    <t xml:space="preserve"> BC  V7K 1P2";Dwelling Uses;Dwelling Unit;;;2022;Downtown;"{""coordinates"": [-123.1282976</t>
  </si>
  <si>
    <t xml:space="preserve"> 49.2792372]</t>
  </si>
  <si>
    <t xml:space="preserve"> ""type"": ""Point""}";2022-05;49.2792372</t>
  </si>
  <si>
    <t>BP-2022-02474;2022-05-11;2022-05-26;15;12000.0;Addition / Alteration;27 ALEXANDER STREET #610</t>
  </si>
  <si>
    <t xml:space="preserve"> BC V6A 1B2;"Field Review - Addition / Alteration - #610</t>
  </si>
  <si>
    <t>Interior alterations to provide improvements for dwelling unit #610 on the 6th floor of this existing multiple dwelling building on this site.</t>
  </si>
  <si>
    <t>E2 - SWH - Install low flow shower heads in all showers</t>
  </si>
  <si>
    <t>OK to process as DTI as per W Wong May 11</t>
  </si>
  <si>
    <t xml:space="preserve"> 2022";Renovation - Residential - Lower Complexity;Matthew Budgeon;"301 814 Nicola Street</t>
  </si>
  <si>
    <t xml:space="preserve"> BC  V6G 2C3";Dwelling Uses;Multiple Dwelling;;;2022;Downtown;"{""coordinates"": [-123.1036944</t>
  </si>
  <si>
    <t xml:space="preserve"> 49.283705]</t>
  </si>
  <si>
    <t xml:space="preserve"> ""type"": ""Point""}";2022-05;49.283705</t>
  </si>
  <si>
    <t>BP-2021-06603;2021-12-13;2022-05-09;147;0.0;Salvage and Abatement;4185 MAIN STREET</t>
  </si>
  <si>
    <t xml:space="preserve"> BC V5V 3P6;"Enquiry Centre - Salvage and Abatement - S &amp; A</t>
  </si>
  <si>
    <t>Building Permit for BP-2021-06602";;B &amp; M Investment ltd. DBA: rental;"9320 Algoma Dirve</t>
  </si>
  <si>
    <t xml:space="preserve"> BC  V7A3P7";Cultural/Recreational Uses</t>
  </si>
  <si>
    <t>Service Uses;Beauty and Wellness Centre</t>
  </si>
  <si>
    <t>Retail Store</t>
  </si>
  <si>
    <t>Theatre;;;2022;Riley Park;"{""coordinates"": [-123.1014806</t>
  </si>
  <si>
    <t xml:space="preserve"> 49.2481022]</t>
  </si>
  <si>
    <t xml:space="preserve"> ""type"": ""Point""}";2022-05;49.2481022</t>
  </si>
  <si>
    <t>BP-2022-01752;2022-04-05;2022-05-25;50;20000.0;Addition / Alteration;1688 CYPRESS STREET #504</t>
  </si>
  <si>
    <t xml:space="preserve"> BC V6J 5J1;"Field Review - Addition / Alteration - #504 - 5th Floor</t>
  </si>
  <si>
    <t xml:space="preserve">Interior alterations to provide improvements to this existing dwelling unit on the 5th floor (#504) in this existing mixed-use commercial/residential building on this site. </t>
  </si>
  <si>
    <t>Scope of work: Demolish interior walls</t>
  </si>
  <si>
    <t xml:space="preserve"> construct partition walls to create a study room space</t>
  </si>
  <si>
    <t xml:space="preserve"> bathroom upgrade to replace shower to bathtub</t>
  </si>
  <si>
    <t xml:space="preserve"> remove and relocate millwork</t>
  </si>
  <si>
    <t xml:space="preserve"> plumbing and sprinkler work</t>
  </si>
  <si>
    <t>OK for Field Review by K. Vogt</t>
  </si>
  <si>
    <t>Building Sprinklered â€“ Separate sprinkler permit required for proposed sprinkler work.</t>
  </si>
  <si>
    <t>E2 Lighting â€“ Install energy efficient lighting fixtures (single occupied space area)</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</si>
  <si>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Complexity;Beth Thompson;"601-876 Keith Road</t>
  </si>
  <si>
    <t>West Vancouver</t>
  </si>
  <si>
    <t xml:space="preserve"> BC  V7T 1M3";Dwelling Uses;Dwelling Unit;;;2022;Kitsilano;"{""coordinates"": [-123.1473873</t>
  </si>
  <si>
    <t xml:space="preserve"> 49.2709434]</t>
  </si>
  <si>
    <t xml:space="preserve"> ""type"": ""Point""}";2022-05;49.2709434</t>
  </si>
  <si>
    <t>BP-2022-01713;2022-04-04;2022-05-12;38;5000000.0;Addition / Alteration;505 BURRARD STREET</t>
  </si>
  <si>
    <t xml:space="preserve"> BC V7X 1M3;"Field Review - Addition / Alteration - #1400 - 12th and 14th floor</t>
  </si>
  <si>
    <t>Interior alterations to remove all interior partition walls</t>
  </si>
  <si>
    <t xml:space="preserve"> millwork to return to shell and to provide tenant improvements to the new office tenant on the 12th and 14th floor (#1400) in this existing commercial building on site.</t>
  </si>
  <si>
    <t>Scope of work:  remove/construct partition walls for new offices</t>
  </si>
  <si>
    <t xml:space="preserve">  accessible washroom</t>
  </si>
  <si>
    <t xml:space="preserve"> plumbing and sprinkler work to suit.</t>
  </si>
  <si>
    <t>NOTE:  12th and 14th floors are interconnected and considered a single space (BU457453).  #1400 main reception</t>
  </si>
  <si>
    <t>TENANT: Tipalti Canada Inc</t>
  </si>
  <si>
    <t xml:space="preserve">Letters of Assurance submitted by: </t>
  </si>
  <si>
    <t xml:space="preserve"> J. Emery</t>
  </si>
  <si>
    <t xml:space="preserve"> ph: 604.736.5581</t>
  </si>
  <si>
    <t xml:space="preserve">  D. Doherty</t>
  </si>
  <si>
    <t xml:space="preserve"> ph: 604.294.8414</t>
  </si>
  <si>
    <t>Plumbing and Mechanical Schedule B</t>
  </si>
  <si>
    <t xml:space="preserve"> B.H. Frayne</t>
  </si>
  <si>
    <t xml:space="preserve"> ph: 604.294.8414 </t>
  </si>
  <si>
    <t>OK For Field Review per K. Vogt - Apr 4/22</t>
  </si>
  <si>
    <t>E2 - Retrofit Path:  BOMA BESt (Path 1) - No Additional Upgrades Req'd</t>
  </si>
  <si>
    <t>Note: Energy checklist is currently no longer required with your Building Permit (BP) application. Some supporting documents are still required at BP stage</t>
  </si>
  <si>
    <t xml:space="preserve"> if applicable. </t>
  </si>
  <si>
    <t>Service Water Heating and Lighting supporting documents</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</si>
  <si>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t>
  </si>
  <si>
    <t>\t";Renovation - Commercial/ Mixed Use - Lower Complexity;Rodolfo Perez DBA: PB Management Group Inc.;"1112 West Pender Street</t>
  </si>
  <si>
    <t xml:space="preserve"> Suite 410</t>
  </si>
  <si>
    <t xml:space="preserve"> BC  V6E 2S1";Office Uses;General Office;;;2022;Downtown;"{""coordinates"": [-123.1189802</t>
  </si>
  <si>
    <t>BP-2022-01179;2022-03-07;2022-05-05;59;0.0;Salvage and Abatement;255 E 50TH AVENUE</t>
  </si>
  <si>
    <t xml:space="preserve"> BC V5X 1A6;"Low Density Housing - Salvage and Abatement - Salvage and Abatement Permit only for Building permit: DB-2022-00144 and to be completed under the supervision of a registered professional.  This permit does not authorize demolition</t>
  </si>
  <si>
    <t>QP:  Kinetic OHS Services Ltd. (Harvey Wong)</t>
  </si>
  <si>
    <t>Demolition permit: DB-2022-01178";;Tilak Rahl;"255 e 50th Ave</t>
  </si>
  <si>
    <t xml:space="preserve"> BC  V5X 1A6";Dwelling Uses;One-Family Dwelling;;;2022;Sunset;"{""coordinates"": [-123.1003723</t>
  </si>
  <si>
    <t xml:space="preserve"> 49.2249583]</t>
  </si>
  <si>
    <t xml:space="preserve"> ""type"": ""Point""}";2022-05;49.2249583</t>
  </si>
  <si>
    <t>BP-2022-02247;2022-04-29;2022-05-05;6;15000.0;Temporary Building / Structure;LUMBERMAN'S ARCH - 3250 STANLEY PARK DRIVE</t>
  </si>
  <si>
    <t xml:space="preserve"> BC;"High Density Housing / Commercial - Temporary Building / Structure - To erect and install 1 - 60' x 40' and 2 - 20' x 30' tents for a community ceremony event for a limited period of time expiring May 15th</t>
  </si>
  <si>
    <t>Note: work should not in any way involve ground disturbance";;Nicole Taddune DBA: Vancouver Board of Parks and Recreation;"2099 beach</t>
  </si>
  <si>
    <t xml:space="preserve"> BC  V6G 1Z4";Cultural/Recreational Uses;Park or Playground;;;2022;;;2022-05;</t>
  </si>
  <si>
    <t>BP-2022-02346;2022-05-04;2022-05-31;27;0.0;Salvage and Abatement;470 W 20TH AVENUE</t>
  </si>
  <si>
    <t xml:space="preserve"> BC V5Y 2C8;"Low Density Housing - Salvage and Abatement - Salvage and Abatement Permit only for Building permit: DB-2022-00804 and to be completed under the supervision of a qualified professional. This permit does not authorize demolition</t>
  </si>
  <si>
    <t xml:space="preserve">QP: Kinetic OHS Services Ltd. (Ramin Hamidnejad) </t>
  </si>
  <si>
    <t>Demolition permit: BP-2022-02345</t>
  </si>
  <si>
    <t>Building permit: DB-2022-00804";;Manpreet  Maghera DBA: Builder;"8323 13th avenue</t>
  </si>
  <si>
    <t xml:space="preserve"> BC  V3N 2G8";Dwelling Uses;One-Family Dwelling;;;2022;Riley Park;"{""coordinates"": [-123.1141204</t>
  </si>
  <si>
    <t xml:space="preserve"> 49.2526567]</t>
  </si>
  <si>
    <t xml:space="preserve"> ""type"": ""Point""}";2022-05;49.2526567</t>
  </si>
  <si>
    <t>BP-2022-02465;2022-05-10;2022-05-13;3;2000.0;Temporary Building / Structure;950 W 41ST AVENUE</t>
  </si>
  <si>
    <t xml:space="preserve"> BC V5Z 2N7;"High Density Housing / Commercial - Temporary Building / Structure - SPECIAL EVENT:</t>
  </si>
  <si>
    <t>To erect and install 1- 30' x 30' tent and 1 - 32' x 32' stage for the festival of Isreali culture event for a limited period of time expiring May 15th</t>
  </si>
  <si>
    <t xml:space="preserve"> 2022.";;Conrad  Schmidt;"11568 Eburne way UNIT 135</t>
  </si>
  <si>
    <t xml:space="preserve"> BC  V6V0A7";Cultural/Recreational Uses;Hall;;;2022;Oakridge;"{""coordinates"": [-123.1263966</t>
  </si>
  <si>
    <t xml:space="preserve"> 49.2334018]</t>
  </si>
  <si>
    <t xml:space="preserve"> ""type"": ""Point""}";2022-05;49.2334018</t>
  </si>
  <si>
    <t>BP-2021-04498;2021-08-23;2022-05-06;256;15000.0;Demolition / Deconstruction;3683 DUNDAS STREET</t>
  </si>
  <si>
    <t xml:space="preserve"> BC V5K 1S3;"Low Density Housing - Demolition / Deconstruction - To demolish the existing one family dwelling building ($15</t>
  </si>
  <si>
    <t>Demo Declaration â€“ King Kubota Services Ltd. (604-984-0902)</t>
  </si>
  <si>
    <t>Pre-1950 Green Demolition Conditions Apply</t>
  </si>
  <si>
    <t>75% Recycling Rate of Building Materials Required";;Janvin Lowe DBA: kree8 Design Inc.;"#110 - 8828 Heather Street</t>
  </si>
  <si>
    <t xml:space="preserve"> BC  V6P 3S8";Dwelling Uses;One-Family Dwelling;King Kubota Services Ltd;"140 Mountain Hwy  </t>
  </si>
  <si>
    <t xml:space="preserve"> BC  V7J 2K5";2022;Hastings-Sunrise;"{""coordinates"": [-123.0239211</t>
  </si>
  <si>
    <t xml:space="preserve"> 49.2850212]</t>
  </si>
  <si>
    <t xml:space="preserve"> ""type"": ""Point""}";2022-05;49.2850212</t>
  </si>
  <si>
    <t>BP-2021-06232;2021-11-27;2022-05-31;185;918400.0;New Building;2425 W 7TH AVENUE</t>
  </si>
  <si>
    <t xml:space="preserve"> BC V6K 1Y6;"Low Density Housing - New Building - This Building Permit will remain in a suspended status until the associated (green) Demolition Permit BP-2022-00611 is completed</t>
  </si>
  <si>
    <t>To develop a two storey plus basement two-family dwelling with an attached garage providing two parking spaces having vehicular access from W 7th Ave.\t\t</t>
  </si>
  <si>
    <t>1.\tA/C proposed â€“ Exterior component located in North &amp; South Yard(front &amp; rear)</t>
  </si>
  <si>
    <t>2.\tSchedule B: (Xian Min Lily Qiu) P.Eng (778.321.5377) Structural</t>
  </si>
  <si>
    <t>3.\tSchedule B: (Tegbir Bajwa) P.Eng (778.995.2404) Geotechnical</t>
  </si>
  <si>
    <t>4.\tHPO: Residential Builder- Clay Construction Inc.</t>
  </si>
  <si>
    <t>Principle Dwelling #1 (South): Address 2425 W 7 Ave</t>
  </si>
  <si>
    <t>Principle Dwelling #2(North): Address 2427 W 7 Ave</t>
  </si>
  <si>
    <t xml:space="preserve"> access to the rear unit is from the South side. This access must be provided &amp; maintained at all times and the building addresses posted to be visible from the street in accordance with the Building By-law.</t>
  </si>
  <si>
    <t>NOTE: To achieve the required FSR. A floor space exclusion of 2% has been applied to this application as per section 10.11.1 of the district schedule</t>
  </si>
  <si>
    <t>**THIS PERMIT HAS BEEN ISSUED UNDER THE REQUIREMENTS OF VBBL #12511 (2019) **</t>
  </si>
  <si>
    <t>****ALL PROJECT COORDINATOR NOTE HAS BEEN ACCEPTED BY THE APPLICANT****";New Build - Low Density Housing;Khang Nguyen DBA: Architrix Design Studio;"289 Alexander Street</t>
  </si>
  <si>
    <t xml:space="preserve"> BC  V6A4H6";Dwelling Uses;Two-Family Dwelling;Clay Construction Inc;"26055 5A Ave  </t>
  </si>
  <si>
    <t>Langley</t>
  </si>
  <si>
    <t xml:space="preserve"> BC  V4W 2K6";2022;Kitsilano;"{""coordinates"": [-123.1606351</t>
  </si>
  <si>
    <t xml:space="preserve"> 49.2659606]</t>
  </si>
  <si>
    <t xml:space="preserve"> ""type"": ""Point""}";2022-05;49.2659606</t>
  </si>
  <si>
    <t>BP-2022-02362;2022-05-05;2022-05-25;20;0.0;Salvage and Abatement;3510 CAROLINA STREET</t>
  </si>
  <si>
    <t xml:space="preserve"> BC V5V 5B1;"Enquiry Centre - Salvage and Abatement - Salvage &amp; Abatement Permit for BP-2022-02308.</t>
  </si>
  <si>
    <t>To demolish this existing 1FD subject to a condition of subdivision</t>
  </si>
  <si>
    <t>approval.";;Don Piner DBA: Intarsia Design Ltd.;"7561 Barrymore Drive</t>
  </si>
  <si>
    <t xml:space="preserve"> BC  V4C6X5";Dwelling Uses;One-Family Dwelling;Mercia Construction Ltd;;2022;Riley Park;"{""coordinates"": [-123.0917083</t>
  </si>
  <si>
    <t xml:space="preserve"> 49.253487]</t>
  </si>
  <si>
    <t xml:space="preserve"> ""type"": ""Point""}";2022-05;49.253487</t>
  </si>
  <si>
    <t>BP-2022-02234;2022-04-29;2022-05-19;20;10000.0;Addition / Alteration;505 CLARK DRIVE</t>
  </si>
  <si>
    <t xml:space="preserve"> BC V5L 3H6;"High Density Housing / Commercial - Addition / Alteration - Interior Alteration to add two unisex toilet rooms inside the existing Manufacturing (Brewery) classified as Group F2 with ancillary tasting lounge (Group A2)</t>
  </si>
  <si>
    <t xml:space="preserve"> for increased occupant load at proposed outdoor patio (under separate permit).</t>
  </si>
  <si>
    <t>Proposed occupant load is 142 persons (67 tasting lounge</t>
  </si>
  <si>
    <t xml:space="preserve"> 8 staff and 67 new patio). Maximum occupant load cannot exceed 150 persons including patio and staff due to washroom capacity restriction.</t>
  </si>
  <si>
    <t>*** Reviewed under the VBBL 2019 ***</t>
  </si>
  <si>
    <t>- See BP-2022-02235 for Outdoor Patio.";;Bill Uhrich DBA: Table Architecture Collective;"3 West 3rd Ave</t>
  </si>
  <si>
    <t>Suite 230</t>
  </si>
  <si>
    <t xml:space="preserve"> BC  V5Y 3T8";Manufacturing Uses;Brewing or Distilling;Harmony Pacific Projects Inc;"Cameron Johnson</t>
  </si>
  <si>
    <t>175 1st St West Unit 1204</t>
  </si>
  <si>
    <t>North Vancouver British Columbia  V7M 3N9</t>
  </si>
  <si>
    <t>Canada";2022;Strathcona;"{""coordinates"": [-123.077408</t>
  </si>
  <si>
    <t xml:space="preserve"> 49.2801232]</t>
  </si>
  <si>
    <t xml:space="preserve"> ""type"": ""Point""}";2022-05;49.2801232</t>
  </si>
  <si>
    <t>BP-2022-02235;2022-04-29;2022-05-19;20;30000.0;Addition / Alteration;505 CLARK DRIVE</t>
  </si>
  <si>
    <t xml:space="preserve"> BC V5L 3H6;"High Density Housing / Commercial - Addition / Alteration - Exterior Alterations to install a covered outdoor seating area for the ancillary tasting lounge to be used in conjunction with the existing Manufacturing (Brewery) use. </t>
  </si>
  <si>
    <t>Proposed occupant load for the patio is 67 persons.</t>
  </si>
  <si>
    <t xml:space="preserve"> *** Reviewed under the VBBL 2019 ***";;Bill Uhrich DBA: Table Architecture Collective;"3 West 3rd Ave</t>
  </si>
  <si>
    <t>BP-2021-06579;2021-12-13;2022-05-19;157;0.0;Salvage and Abatement;8725 FRENCH STREET</t>
  </si>
  <si>
    <t xml:space="preserve"> BC V6P 4W9;"Enquiry Centre - Salvage and Abatement - Salvage and Abatement Permit</t>
  </si>
  <si>
    <t>Building Permit for DB-2021-06508";;Kristina Louie;"19th Floor - 200 Granville Street</t>
  </si>
  <si>
    <t xml:space="preserve"> BC  V6C 2R6";Dwelling Uses;Multiple Dwelling;3R Demolition Corp;"5735 Beresford St  </t>
  </si>
  <si>
    <t xml:space="preserve"> BC  V5J 1J9";2022;Marpole;"{""coordinates"": [-123.1396302</t>
  </si>
  <si>
    <t xml:space="preserve"> 49.2069012]</t>
  </si>
  <si>
    <t xml:space="preserve"> ""type"": ""Point""}";2022-05;49.2069012</t>
  </si>
  <si>
    <t>DB-2021-04505;2021-08-23;2022-05-24;274;15000.0;Demolition / Deconstruction;748 E 57TH AVENUE</t>
  </si>
  <si>
    <t xml:space="preserve"> BC V5X 1T2;Low Density Housing - Demolition / Deconstruction - To demolish the existing one family dwelling building ($15</t>
  </si>
  <si>
    <t>000) on this site.;;Kuljinder Karwal;"748  East 57 Ave</t>
  </si>
  <si>
    <t xml:space="preserve"> BC  V5X1T2";Dwelling Uses;One-Family Dwelling;Save On Mini Excavating Ltd;"742 E 57th Av  </t>
  </si>
  <si>
    <t xml:space="preserve"> BC  V5X 1T2";2022;Sunset;"{""coordinates"": [-123.0894567</t>
  </si>
  <si>
    <t xml:space="preserve"> 49.2179982]</t>
  </si>
  <si>
    <t xml:space="preserve"> ""type"": ""Point""}";2022-05;49.2179982</t>
  </si>
  <si>
    <t>BP-2022-01894;2022-04-11;2022-05-06;25;0.0;Salvage and Abatement;1115 W 48TH AVENUE</t>
  </si>
  <si>
    <t xml:space="preserve"> BC V6M 2N4;"Low Density Housing - Salvage and Abatement - Salvage and abatement permit only for DB-2022-00811 and to be completed under the supervision of a qualified professional. This permit does not authorize demolition</t>
  </si>
  <si>
    <t>QP: Pacific Ark Environmental Consulting - 778 985 3688";;Phoebe Wu DBA: Matthew Cheng Architect Inc.;"#202-670 Evans Avenue</t>
  </si>
  <si>
    <t xml:space="preserve"> BC  V6A 2K9";Dwelling Uses;One-Family Dwelling;;;2022;Oakridge;"{""coordinates"": [-123.1307501</t>
  </si>
  <si>
    <t xml:space="preserve"> 49.2278248]</t>
  </si>
  <si>
    <t xml:space="preserve"> ""type"": ""Point""}";2022-05;49.2278248</t>
  </si>
  <si>
    <t>BP-2021-06898;2021-12-23;2022-05-03;131;0.0;New Building;795 W 49TH AVENUE</t>
  </si>
  <si>
    <t xml:space="preserve"> BC;"Certified Professional Program - New Building - Related to Site BP-2021-05710</t>
  </si>
  <si>
    <t>To construct a 3-storey multiple dwelling building (Building 2) containing 5 dwelling units with basement having access to one level of underground parking.</t>
  </si>
  <si>
    <t>Refer to Site BP-2021-05710 for site work and underground parking</t>
  </si>
  <si>
    <t xml:space="preserve"> fees</t>
  </si>
  <si>
    <t xml:space="preserve"> and all documents. </t>
  </si>
  <si>
    <t>This is a CP Process Permit and the applicant is David Steer</t>
  </si>
  <si>
    <t xml:space="preserve"> CP.</t>
  </si>
  <si>
    <t xml:space="preserve">Building to be sprinklered NFPA 13. </t>
  </si>
  <si>
    <t>ZEBP Building as per 10.2.1.5.</t>
  </si>
  <si>
    <t>*REVIEWED UNDER VBBL 2019</t>
  </si>
  <si>
    <t xml:space="preserve"> WITH UPDATED ENERGY REQUIREMENTS AS PER BYLAW #12997 EFFECTIVE JAN 01</t>
  </si>
  <si>
    <t xml:space="preserve"> 2022*</t>
  </si>
  <si>
    <t>STAGED CONSTRUCTION</t>
  </si>
  <si>
    <t>Stage 1: Excavation &amp; Shoring. (Mar 18/22</t>
  </si>
  <si>
    <t xml:space="preserve"> A. Min)</t>
  </si>
  <si>
    <t>Stage 2: Full Construction (May 03/22</t>
  </si>
  <si>
    <t xml:space="preserve"> A. Min)";;David Steer DBA: LMDG Building Code Consultants Ltd.;"400 - 780 Beatty Street</t>
  </si>
  <si>
    <t xml:space="preserve"> BC  V6B 2M1";Dwelling Uses;Multiple Dwelling;Axiom Builders Inc;"838 W HASTINGS ST  </t>
  </si>
  <si>
    <t>Unit 1100</t>
  </si>
  <si>
    <t xml:space="preserve"> BC  V6C 1C8";2022;Oakridge;"{""coordinates"": [-123.1239742</t>
  </si>
  <si>
    <t xml:space="preserve"> 49.2264431]</t>
  </si>
  <si>
    <t xml:space="preserve"> ""type"": ""Point""}";2022-05;49.2264431</t>
  </si>
  <si>
    <t>BP-2021-06890;2021-12-23;2022-05-03;131;0.0;New Building;805 W 49TH AVENUE</t>
  </si>
  <si>
    <t xml:space="preserve"> BC V5Z 2S5;"Certified Professional Program - New Building - Related to Site BP-2021-05710</t>
  </si>
  <si>
    <t>To construct a 3-storey multiple dwelling building (Building 1) containing 5 dwelling units with basement having access to one level of underground parking.</t>
  </si>
  <si>
    <t xml:space="preserve"> BC  V6C 1C8";2022;Oakridge;"{""coordinates"": [-123.1241356</t>
  </si>
  <si>
    <t xml:space="preserve"> 49.2266847]</t>
  </si>
  <si>
    <t xml:space="preserve"> ""type"": ""Point""}";2022-05;49.2266847</t>
  </si>
  <si>
    <t>BP-2021-06900;2021-12-23;2022-05-03;131;0.0;New Building;755 W 49TH AVENUE</t>
  </si>
  <si>
    <t>To construct a 3-storey multiple dwelling building (Building 4) containing 4 dwelling units with basement having access to one level of underground parking.</t>
  </si>
  <si>
    <t xml:space="preserve"> BC  V6C 1C8";2022;Oakridge;"{""coordinates"": [-123.123262</t>
  </si>
  <si>
    <t xml:space="preserve"> 49.2264144]</t>
  </si>
  <si>
    <t xml:space="preserve"> ""type"": ""Point""}";2022-05;49.2264144</t>
  </si>
  <si>
    <t>BP-2021-05760;2021-11-04;2022-05-09;186;409208.0;Demolition / Deconstruction;138 E CORDOVA STREET</t>
  </si>
  <si>
    <t xml:space="preserve"> BC V6A 1K9;"Enquiry Centre - Demolition / Deconstruction - 136/138 E Cordova </t>
  </si>
  <si>
    <t>To demolish an expired 3 storey social service centre and associated residential assembly use building to grade on the site</t>
  </si>
  <si>
    <t>Demolition Contractor: Mike Holloway - Assertive Demolition Ltd</t>
  </si>
  <si>
    <t>QP: Bryan Zecchel - Pinchin Ltd</t>
  </si>
  <si>
    <t xml:space="preserve">BP-2021-05761 - Salvage and Abatement Permit </t>
  </si>
  <si>
    <t>Built in 1960";;Brian Dust DBA: NSDA Architects;"#201 - 134 Abbott Street</t>
  </si>
  <si>
    <t xml:space="preserve"> BC  V6B 2K4";Dwelling Uses</t>
  </si>
  <si>
    <t>Institutional Uses;Dwelling Unit</t>
  </si>
  <si>
    <t xml:space="preserve">Social Service Centre;Assertive Excavating &amp; Demolition Ltd;"19567 Fraser Hwy  </t>
  </si>
  <si>
    <t>Unit 264</t>
  </si>
  <si>
    <t xml:space="preserve"> BC  V3S 9A4";2022;Downtown;"{""coordinates"": [-123.1007742</t>
  </si>
  <si>
    <t xml:space="preserve"> 49.2820504]</t>
  </si>
  <si>
    <t xml:space="preserve"> ""type"": ""Point""}";2022-05;49.2820504</t>
  </si>
  <si>
    <t>BP-2021-05758;2021-11-04;2022-05-09;186;151460.0;Demolition / Deconstruction;128 E CORDOVA STREET</t>
  </si>
  <si>
    <t xml:space="preserve"> BC V6A 1K9;"Enquiry Centre - Demolition / Deconstruction - 128 E Cordova</t>
  </si>
  <si>
    <t>To demolish this expired use as homeless shelter (similar to a social service centre) one storey building to grade on the site</t>
  </si>
  <si>
    <t>BP-2021-05763 - Salvage and Abatement Permit";;Brian Dust DBA: NSDA Architects;"#201 - 134 Abbott Street</t>
  </si>
  <si>
    <t xml:space="preserve"> BC  V6B 2K4";Institutional Uses;Social Service Centre;Assertive Excavating &amp; Demolition Ltd;"19567 Fraser Hwy  </t>
  </si>
  <si>
    <t xml:space="preserve"> BC  V3S 9A4";2022;Downtown;"{""coordinates"": [-123.1014059</t>
  </si>
  <si>
    <t xml:space="preserve"> 49.2820583]</t>
  </si>
  <si>
    <t xml:space="preserve"> ""type"": ""Point""}";2022-05;49.2820583</t>
  </si>
  <si>
    <t>BP-2022-01667;2022-03-31;2022-05-05;35;250000.0;Addition / Alteration;499 DRAKE STREET</t>
  </si>
  <si>
    <t xml:space="preserve"> BC V6B 1B1;"Field Review - Addition / Alteration - #503 - 5th Floor</t>
  </si>
  <si>
    <t>Interior alterations to provide improvement to this existing dwelling unit on the 5th floor (#503)  in this existing multiple dwelling building on the site.</t>
  </si>
  <si>
    <t xml:space="preserve"> Scope of work: Re &amp; Re both bathrooms including fixtures and finishes</t>
  </si>
  <si>
    <t xml:space="preserve"> add partition between master bedroom and sitting room c/w double doors</t>
  </si>
  <si>
    <t xml:space="preserve"> new fireplace &amp; mantle</t>
  </si>
  <si>
    <t xml:space="preserve"> change double doors to single door to bedroom</t>
  </si>
  <si>
    <t xml:space="preserve"> close off door and connect closet to W.I.C. in Master bedroom.</t>
  </si>
  <si>
    <t>Extend full height wall between kitchen and hallway to extend kitchen</t>
  </si>
  <si>
    <t xml:space="preserve"> new kitchen appliances. </t>
  </si>
  <si>
    <t xml:space="preserve">E2 upgrade- SWH - Install low flow shower heads in all showers </t>
  </si>
  <si>
    <t>OK For Field Review per Kim V - Mar 31/22</t>
  </si>
  <si>
    <t>Energy checklist is currently no longer required with your Building Permit (BP) application.  Some supporting documents are still required at BP stage</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</si>
  <si>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Residential - Lower Complexity;Cristian Cambiazo DBA: Etheridge Home Renovations;"#2-114 Parker street</t>
  </si>
  <si>
    <t xml:space="preserve"> BC  V5L 2L7";Dwelling Uses;Multiple Dwelling;Etheridge Home Renovation Ltd;"1205 NANAIMO ST  </t>
  </si>
  <si>
    <t xml:space="preserve"> BC  V5L 4T5";2022;Downtown;"{""coordinates"": [-123.1251005</t>
  </si>
  <si>
    <t xml:space="preserve"> 49.2749458]</t>
  </si>
  <si>
    <t xml:space="preserve"> ""type"": ""Point""}";2022-05;49.2749458</t>
  </si>
  <si>
    <t>BP-2022-01751;2022-04-05;2022-05-19;44;3600.0;Addition / Alteration;2710 W 10TH AVENUE</t>
  </si>
  <si>
    <t xml:space="preserve"> BC V6K 2J9;"Field Review - Addition / Alteration - Interior alteration to provide improvements to this one family dwelling with secondary suite at this site.</t>
  </si>
  <si>
    <t>Structural Schedule B submitted by N.K. Varshney</t>
  </si>
  <si>
    <t xml:space="preserve"> P Eng.</t>
  </si>
  <si>
    <t>OK for Field Review per N. Jalalkamali April 5</t>
  </si>
  <si>
    <t xml:space="preserve"> 2022";Renovation - Residential - Lower Complexity;Yodha Mall;"275 E 64th Ave</t>
  </si>
  <si>
    <t xml:space="preserve"> BC  V5X 2M5";Dwelling Uses;One-family Dwelling w/Sec Suite;Yodha Mall;"275 E 64TH AV  </t>
  </si>
  <si>
    <t xml:space="preserve"> BC  V5X 2M5";2022;Kitsilano;"{""coordinates"": [-123.1666331</t>
  </si>
  <si>
    <t xml:space="preserve"> 49.2629027]</t>
  </si>
  <si>
    <t xml:space="preserve"> ""type"": ""Point""}";2022-05;49.2629027</t>
  </si>
  <si>
    <t>DB-2021-05890;2021-11-13;2022-05-02;170;839000.0;New Building;2033 KITCHENER STREET</t>
  </si>
  <si>
    <t xml:space="preserve"> BC V5L 2W6;"Low Density Housing - New Building - This Building Permit will remain in a suspended status until the associated (green) Demolition Permit BP-2022-00539 is completed</t>
  </si>
  <si>
    <t>To construct a 2 storey two-family dwelling ($839</t>
  </si>
  <si>
    <t>000.00) with a detached accessory building (garage) providing 2 parking spaces</t>
  </si>
  <si>
    <t>1.\tA/C proposed â€“ Exterior component located in Rear (East) Yard</t>
  </si>
  <si>
    <t xml:space="preserve"> Interior component located in 2.5 floor</t>
  </si>
  <si>
    <t>2.\tSchedule B: (Alan Prahalad) P.Eng (604.831.1431) Structural &amp; Geotechnical</t>
  </si>
  <si>
    <t>3.\tHPO: Residential Builder- Four Corner Home Ltd.</t>
  </si>
  <si>
    <t>Principle Dwelling (South) #1: 2033 Kitchener St</t>
  </si>
  <si>
    <t>Principle Dwelling (North) #2: 2035 Kitchener St</t>
  </si>
  <si>
    <t>****ALL PROJECT COORINDATOR NOTES HAS BEEN ACCEPTED BY THE APPLICANT****";New Build - Low Density Housing;Carman Kwan DBA: Architectural Collective;"677 East 27th Av</t>
  </si>
  <si>
    <t xml:space="preserve"> BC  V5V 2K7";Dwelling Uses;Two-Family Dwelling;Four Corners Homes Ltd;"1780 PRESTWICK DRIVE  </t>
  </si>
  <si>
    <t xml:space="preserve"> BC  V5P 2E6";2022;Grandview-Woodland;"{""coordinates"": [-123.0630305</t>
  </si>
  <si>
    <t xml:space="preserve"> 49.2723469]</t>
  </si>
  <si>
    <t xml:space="preserve"> ""type"": ""Point""}";2022-05;49.2723469</t>
  </si>
  <si>
    <t>BP-2022-01275;2022-03-11;2022-05-02;52;12000.0;Addition / Alteration;1254 E 27TH AVENUE</t>
  </si>
  <si>
    <t xml:space="preserve"> BC V5V 2L8;"Field Review - Addition / Alteration - Interior &amp; exterior alterations to improve the existing 2 storey plus basement single family dwelling with secondary suite on this site.</t>
  </si>
  <si>
    <t>Scope of work to includes: adding interior staircase to basement</t>
  </si>
  <si>
    <t xml:space="preserve"> relocating and increasing size of one window on east elevation. </t>
  </si>
  <si>
    <t>Separate sprinkler permit may be required</t>
  </si>
  <si>
    <t xml:space="preserve"> to be determined by the District Building Inspector.</t>
  </si>
  <si>
    <t>The services of a Structural Engineer may be required</t>
  </si>
  <si>
    <t xml:space="preserve"> based upon site inspection by the District Building Inspector.</t>
  </si>
  <si>
    <t>OK For Field review per D. Langevin March 11</t>
  </si>
  <si>
    <t xml:space="preserve"> 2022";Renovation - Residential - Lower Complexity;Jason Skladan DBA: Skladan Architecture LTD;"404- 128 W 6th Avenue</t>
  </si>
  <si>
    <t xml:space="preserve"> BC  V5Y 1K6";Dwelling Uses;One-family Dwelling w/Sec Suite;PGC Enterprises Ltd;"175 E BROADWAY  </t>
  </si>
  <si>
    <t>Unit 203</t>
  </si>
  <si>
    <t xml:space="preserve"> BC  V5T 1W2";2022;Kensington-Cedar Cottage;"{""coordinates"": [-123.079066</t>
  </si>
  <si>
    <t xml:space="preserve"> 49.2461644]</t>
  </si>
  <si>
    <t xml:space="preserve"> ""type"": ""Point""}";2022-05;49.2461644</t>
  </si>
  <si>
    <t>DB-2021-06309;2021-11-30;2022-05-06;157;450000.0;Addition / Alteration;7084 BALACLAVA STREET</t>
  </si>
  <si>
    <t xml:space="preserve"> BC V6N 1M5;"Field Review - Addition / Alteration - To alter the interior and exterior of this existing one-family dwelling building. </t>
  </si>
  <si>
    <t>Scope of work includes: renovation of the main and upper floors (furr out of exterior walls to accommodate new insulation</t>
  </si>
  <si>
    <t xml:space="preserve"> relocation of the kitchen</t>
  </si>
  <si>
    <t xml:space="preserve"> removal of a powder room on the main floor</t>
  </si>
  <si>
    <t xml:space="preserve"> addition of 2 new 3-pc washrooms and a laundry room on the upper floor</t>
  </si>
  <si>
    <t xml:space="preserve"> removal of one fire place and chimney</t>
  </si>
  <si>
    <t xml:space="preserve"> and installation of new windows and doors on the rear (east) elevation.</t>
  </si>
  <si>
    <t>Entire building to be sprinklered to NFPA 13D requirements.</t>
  </si>
  <si>
    <t>Storm Water Management Plan and Covenant is required as a part of this  renovation permit as per the Engineering Reviews.</t>
  </si>
  <si>
    <t>OK for DB as per Aemelia P.";Renovation - Residential - Lower Complexity;Khang Nguyen DBA: Architrix Design Studio;"289 Alexander Street</t>
  </si>
  <si>
    <t xml:space="preserve"> BC  V6A4H6";Dwelling Uses;One-Family Dwelling;Cavendish Contracting Ltd;;2022;Kerrisdale;"{""coordinates"": [-123.1752404</t>
  </si>
  <si>
    <t xml:space="preserve"> 49.2217124]</t>
  </si>
  <si>
    <t xml:space="preserve"> ""type"": ""Point""}";2022-05;49.2217124</t>
  </si>
  <si>
    <t>DB-2022-01267;2022-03-11;2022-05-16;66;150000.0;Addition / Alteration;4454 W 4TH AVENUE</t>
  </si>
  <si>
    <t xml:space="preserve"> BC V6R 1R1;"Field Review - Addition / Alteration - Interior and exterior alterations to provide improvements to this existing one family dwelling building on this site.</t>
  </si>
  <si>
    <t>Scope of work includes redesign of the main floor including relocation of kitchen</t>
  </si>
  <si>
    <t xml:space="preserve"> washroom and laundry room. Add an additional washroom and reconfigure closets on the upper floor. Exterior alterations include new doors and windows at the back and new footing at the rear deck</t>
  </si>
  <si>
    <t>Schedule B - Structural &amp; Geotechnical - Jeff Allester - 604-228-0518</t>
  </si>
  <si>
    <t>POD approved exterior changes</t>
  </si>
  <si>
    <t>Ok for field review as per Kirat Kang - March 9</t>
  </si>
  <si>
    <t xml:space="preserve"> 2022";Renovation - Residential - Lower Complexity;Steven Marino DBA: Marino General Contracting Ltd.;"6676 Laburnum Street</t>
  </si>
  <si>
    <t xml:space="preserve"> BC  V6P 5M7";Dwelling Uses;One-Family Dwelling;Marino General Contracting Ltd;"1537 W 75TH AV  </t>
  </si>
  <si>
    <t xml:space="preserve"> BC  V6P 6Z7";2022;West Point Grey;"{""coordinates"": [-123.2077546</t>
  </si>
  <si>
    <t xml:space="preserve"> 49.2687301]</t>
  </si>
  <si>
    <t xml:space="preserve"> ""type"": ""Point""}";2022-05;49.2687301</t>
  </si>
  <si>
    <t>BP-2022-01852;2022-04-08;2022-05-31;53;800000.0;Addition / Alteration;425 W 6TH AVENUE</t>
  </si>
  <si>
    <t xml:space="preserve"> BC V5Y 1L3;"Field Review - Addition / Alteration - #320 - 425 W 6th Avenue</t>
  </si>
  <si>
    <t>Interior alterations to provide First TI to office space (#320) on the 3rd floor of this commercial building.</t>
  </si>
  <si>
    <t>Scope of work includes:</t>
  </si>
  <si>
    <t>1) Addition of new partition walls.</t>
  </si>
  <si>
    <t>2) New interior doors and glass panel front.</t>
  </si>
  <si>
    <t>3) New VAV boxes as part of HVAC system.</t>
  </si>
  <si>
    <t>4) New plumbing for kitchen and research area</t>
  </si>
  <si>
    <t>5) New lighting layout.</t>
  </si>
  <si>
    <t>6) New emergency lighting.</t>
  </si>
  <si>
    <t>7) New fire speaker at means of egress.</t>
  </si>
  <si>
    <t>Provided CP -3 letter.";Renovation - Commercial/ Mixed Use - Lower Complexity;Nancy Lim DBA: 34F Design;"300-1765 W 8th Av</t>
  </si>
  <si>
    <t xml:space="preserve"> BC  V6J 5C6";Office Uses;General Office;Reotech Construction Ltd;"1550 Hartley Av  </t>
  </si>
  <si>
    <t xml:space="preserve"> BC  V3K 7A1";2022;Mount Pleasant;"{""coordinates"": [-123.1130164</t>
  </si>
  <si>
    <t xml:space="preserve"> 49.2659852]</t>
  </si>
  <si>
    <t xml:space="preserve"> ""type"": ""Point""}";2022-05;49.2659852</t>
  </si>
  <si>
    <t>BP-2021-04797;2021-09-13;2022-05-12;241;20000.0;Demolition / Deconstruction;633 W 30TH AVENUE</t>
  </si>
  <si>
    <t xml:space="preserve"> BC V5Z 2J4;"Enquiry Centre - Demolition / Deconstruction - To demolish this one family building to grade</t>
  </si>
  <si>
    <t>1)The deconstruction shall be in accordance with the submitted deconstruction plan and to be confirmed through an acceptable Deconstruction Compliance Report form with copies of recycling and disposal facility receipts. Attach all receipts and submit by email to compliancereport@vancouver.ca. All deconstruction is to be completed to the satisfaction of the Director of Planning prior to the issuance of the building permit.</t>
  </si>
  <si>
    <t>2) Notice of Demolition must be provided to District Building Inspector 24 hours in advance of demolition by calling 3-1-1 or 604-873-7000 outside of Vancouver.</t>
  </si>
  <si>
    <t xml:space="preserve">3) All work must be conducted in accordance with Safe Work Procedures approved by Qualified Professional and WorkSafeBC requirements. </t>
  </si>
  <si>
    <t>4) Demo to grade only. No soil disturbance or excavation of soil other than that which is incidental to the demolition is permitted under this permit.";;Michelle Sotomayor DBA: Conwest Development Ltd;"250-1311 Kootenay Street</t>
  </si>
  <si>
    <t xml:space="preserve"> BC  V6P 6R9";2022;South Cambie;"{""coordinates"": [-123.1193327</t>
  </si>
  <si>
    <t xml:space="preserve"> 49.244581]</t>
  </si>
  <si>
    <t xml:space="preserve"> ""type"": ""Point""}";2022-05;49.244581</t>
  </si>
  <si>
    <t>BP-2021-04810;2021-09-13;2022-05-11;240;20000.0;Demolition / Deconstruction;651 W 30TH AVENUE</t>
  </si>
  <si>
    <t xml:space="preserve"> BC V5Z 2J4;"Enquiry Centre - Demolition / Deconstruction - To demolish this one family dwelling building to grade.</t>
  </si>
  <si>
    <t xml:space="preserve"> BC  V6P 6R9";2022;South Cambie;"{""coordinates"": [-123.1195658</t>
  </si>
  <si>
    <t xml:space="preserve"> 49.2445873]</t>
  </si>
  <si>
    <t xml:space="preserve"> ""type"": ""Point""}";2022-05;49.2445873</t>
  </si>
  <si>
    <t>DB-2021-06758;2021-12-19;2022-05-11;143;751250.0;New Building;3636 W 29TH AVENUE</t>
  </si>
  <si>
    <t xml:space="preserve"> BC V6S 1T4;"Low Density Housing - New Building - 2FD</t>
  </si>
  <si>
    <t>To construct a two-storey two-family dwelling with a detached existing accessory building (garage) at the rear providing 2 parking spaces</t>
  </si>
  <si>
    <t>Note: This Building Permit will remain in a suspended status until the associated (green) Demolition Permit BP-2022-01278 is completed.</t>
  </si>
  <si>
    <t>Note: This is a 2.5 storey building pursuant to the Zoning and Development By-Law</t>
  </si>
  <si>
    <t>1. A/C units proposed in rear yard and upper floor</t>
  </si>
  <si>
    <t xml:space="preserve">2. Bar sinks not proposed </t>
  </si>
  <si>
    <t>3. Schedule B: JASON HUI P.Eng  (778-319-3403) Structural &amp; Geotechnical</t>
  </si>
  <si>
    <t xml:space="preserve">4. HPO: Residential Builder - 0820163 B.C. LTD. </t>
  </si>
  <si>
    <t>5. Entire building to be sprinklered to 2x NFPA 13D.</t>
  </si>
  <si>
    <t xml:space="preserve"> access to the rear unit is from the East side. This access must be provided &amp; maintained at all times and the building addresses posted to be visible from the street in accordance with the Building By-law.";New Build - Low Density Housing;Qi Li DBA: LQ Design Group Ltd;"2171 W. 15th Avenue </t>
  </si>
  <si>
    <t xml:space="preserve"> BC  V6K 2Y4";Dwelling Uses;Two-Family Dwelling;0820163 BC Ltd;"3559 E 46TH AV  </t>
  </si>
  <si>
    <t xml:space="preserve"> BC  V5S 1B7";2022;Dunbar-Southlands;"{""coordinates"": [-123.1861264</t>
  </si>
  <si>
    <t xml:space="preserve"> 49.2459118]</t>
  </si>
  <si>
    <t xml:space="preserve"> ""type"": ""Point""}";2022-05;49.2459118</t>
  </si>
  <si>
    <t>BP-2021-05188;2021-10-04;2022-05-26;234;66630.0;Addition / Alteration;3150 PRINCE EDWARD STREET</t>
  </si>
  <si>
    <t xml:space="preserve"> BC V5T 3N6;"High Density Housing / Commercial - Addition / Alteration - Interior alterations to upgrade the existing 3 wire system to an addressable Edwards System in this existing 3-storey multiple dwelling building</t>
  </si>
  <si>
    <t xml:space="preserve"> over 1 level of underground parking having vehicle access from the lane. </t>
  </si>
  <si>
    <t xml:space="preserve">Scope of works includes devices to accommodate an elevator recall system in the future. An elevator upgrade is not part of current scope. </t>
  </si>
  <si>
    <t>Schedule B (architectural and electrical)</t>
  </si>
  <si>
    <t xml:space="preserve"> Alvin Kaita</t>
  </si>
  <si>
    <t xml:space="preserve"> P.Eng. (604.644.1643) submitted for this project. </t>
  </si>
  <si>
    <t xml:space="preserve">Building Review Notes: </t>
  </si>
  <si>
    <t xml:space="preserve">1. This permit has been reviewed under the requirement of VBBL #12511 (2019) </t>
  </si>
  <si>
    <t>2. EP-2022-00031";;Elite Fire Protection;"33605 Maclure Road</t>
  </si>
  <si>
    <t xml:space="preserve"> BC  V2S 7W2";Dwelling Uses;Multiple Dwelling;Elite Fire Protection Ltd;"33605 MacLure Rd  </t>
  </si>
  <si>
    <t>Unit 1</t>
  </si>
  <si>
    <t xml:space="preserve"> BC  V2S 7W2";2022;Mount Pleasant;"{""coordinates"": [-123.0959144</t>
  </si>
  <si>
    <t xml:space="preserve"> 49.2571673]</t>
  </si>
  <si>
    <t xml:space="preserve"> ""type"": ""Point""}";2022-05;49.2571673</t>
  </si>
  <si>
    <t>DB-2021-06609;2021-12-14;2022-05-24;161;256000.0;Addition / Alteration;4791 GLADSTONE STREET</t>
  </si>
  <si>
    <t xml:space="preserve"> BC V5N 5A4;"Low Density Housing - Addition / Alteration - Exterior alterations to replace the front porch stairs</t>
  </si>
  <si>
    <t xml:space="preserve"> addition of two dormers and to validate a deck addition at the rear; interior alterations for kitchen and bathroom updates on the upper two floors of this existing 2 and 1/2 storey</t>
  </si>
  <si>
    <t xml:space="preserve"> character merit</t>
  </si>
  <si>
    <t xml:space="preserve"> one family dwelling on this inside with lane site.</t>
  </si>
  <si>
    <t>Schedule B Structural submitted by H. Ilbeigi Timouri</t>
  </si>
  <si>
    <t xml:space="preserve"> P. Eng. of Hamidreza Ilbeigi Timouri</t>
  </si>
  <si>
    <t xml:space="preserve"> Tel: (778) 558 9629.</t>
  </si>
  <si>
    <t>OK for DB - dormers are set back from the front (street) elevation and increase the livability and 3:12 dormer roof slope as per Shadi Sajjad</t>
  </si>
  <si>
    <t xml:space="preserve"> Development Planner on Nov 22</t>
  </si>
  <si>
    <t>~ Energy Upgrade: As per REUP</t>
  </si>
  <si>
    <t>~ Letters of support provided from neighbors.</t>
  </si>
  <si>
    <t>~ The 1st floor is existing non-conforming to Section 11.10.6 of the Zoning and Development bylaw (no access exists between 1st &amp; 2nd floor).  The 1st</t>
  </si>
  <si>
    <t xml:space="preserve"> 2nd and 3rd floor is approved as a one family dwelling only</t>
  </si>
  <si>
    <t xml:space="preserve"> the 1st floor cannot be occupied as a secondary suite without permit and approval.";;Thomas Rea DBA: Vancouver General Contractors;"3689 East 1st Ave.</t>
  </si>
  <si>
    <t xml:space="preserve"> unit 220</t>
  </si>
  <si>
    <t xml:space="preserve"> BC  V5M 1C2";Dwelling Uses;One-Family Dwelling;VGC Vancouver General Contractors Inc;"3689 E 1ST AV  </t>
  </si>
  <si>
    <t>Unit 220</t>
  </si>
  <si>
    <t xml:space="preserve"> BC  V5M 1C2";2022;Kensington-Cedar Cottage;"{""coordinates"": [-123.0631695</t>
  </si>
  <si>
    <t xml:space="preserve"> 49.2417243]</t>
  </si>
  <si>
    <t xml:space="preserve"> ""type"": ""Point""}";2022-05;49.2417243</t>
  </si>
  <si>
    <t>BP-2021-02584;2021-05-28;2022-05-13;350;0.0;Salvage and Abatement;8431 GRANVILLE STREET</t>
  </si>
  <si>
    <t xml:space="preserve"> BC V6P 4Z9;"Enquiry Centre - Salvage and Abatement - 8431 Granville</t>
  </si>
  <si>
    <t>This permit is for salvage and abatement work only; to be completed under the supervision of a Qualified Professional.</t>
  </si>
  <si>
    <t>QP: David Yang -Pacific Ark Environmental Consulting</t>
  </si>
  <si>
    <t xml:space="preserve">Related Demolition Permit: BP-2021-02559";;Shane  Chen  DBA: LWZ Developments GP Ltd / Westland Granville 68th Limited Partnership;"2 - 8431 Granville Street </t>
  </si>
  <si>
    <t xml:space="preserve"> BC  V6P4Z9";Office Uses</t>
  </si>
  <si>
    <t xml:space="preserve">Retail Uses;Not Applicable;Westland I I C Builders Ltd;"8431 GRANVILLE ST  </t>
  </si>
  <si>
    <t>Unit 2</t>
  </si>
  <si>
    <t xml:space="preserve"> BC  V6P 4Z9";2022;Marpole;"{""coordinates"": [-123.1408841</t>
  </si>
  <si>
    <t xml:space="preserve"> 49.2101593]</t>
  </si>
  <si>
    <t xml:space="preserve"> ""type"": ""Point""}";2022-05;49.2101593</t>
  </si>
  <si>
    <t>BP-2021-02583;2021-05-28;2022-05-13;350;0.0;Salvage and Abatement;1506 W 68TH AVENUE</t>
  </si>
  <si>
    <t xml:space="preserve"> BC V6P 2V3;"Enquiry Centre - Salvage and Abatement - 1506 W 68th Ave</t>
  </si>
  <si>
    <t xml:space="preserve">Related Demolition Permit: DB-2021-02558";;Shane  Chen  DBA: LWZ Developments GP Ltd / Westland Granville 68th Limited Partnership;"2 - 8431 Granville Street </t>
  </si>
  <si>
    <t xml:space="preserve"> BC  V6P4Z9";Dwelling Uses</t>
  </si>
  <si>
    <t>Retail Uses;Dwelling Unit</t>
  </si>
  <si>
    <t xml:space="preserve">Not Applicable;Westland I I C Builders Ltd;"8431 GRANVILLE ST  </t>
  </si>
  <si>
    <t xml:space="preserve"> BC  V6P 4Z9";2022;Marpole;"{""coordinates"": [-123.1408752</t>
  </si>
  <si>
    <t xml:space="preserve"> 49.2103032]</t>
  </si>
  <si>
    <t xml:space="preserve"> ""type"": ""Point""}";2022-05;49.2103032</t>
  </si>
  <si>
    <t>DB-2021-05546;2021-10-24;2022-05-03;191;744292.5;New Building;2984 KITCHENER STREET</t>
  </si>
  <si>
    <t xml:space="preserve"> BC V5K 3E5;"Low Density Housing - New Building - To construct a 2 storey one-family dwelling with a secondary suite located in the Basement ($744</t>
  </si>
  <si>
    <t>292.50)</t>
  </si>
  <si>
    <t>2.\tA/C unit proposed -located at rear yard and second floor</t>
  </si>
  <si>
    <t>3.\tBar sink located at basement</t>
  </si>
  <si>
    <t>4.\tSchedule B Jason Hui P.Eng (778-319-3403) Structural &amp; Geotechnical</t>
  </si>
  <si>
    <t xml:space="preserve">5.\tBC Housing: AI Jas Quality Homes Ltd. </t>
  </si>
  <si>
    <t>******THIS PERMIT HAS BEEN ISSUED UNDER THE REQUIREMENTS OF VBBL 2019******";New Build - Low Density Housing;Neelam Sahota;"2711 E 51st Ave</t>
  </si>
  <si>
    <t xml:space="preserve"> BC  V5S2P9";Dwelling Uses;One-family Dwelling w/Sec Suite;A1 Jas Quality Homes Ltd;"2711 E 51ST AV  </t>
  </si>
  <si>
    <t>BP-2022-00938;2022-02-22;2022-05-04;71;70000.0;Addition / Alteration;5635 CAMBIE STREET</t>
  </si>
  <si>
    <t xml:space="preserve"> BC;"Field Review - Addition / Alteration - Will be removing existing interior walls and constructing partial walls. Work will include: framing new walls</t>
  </si>
  <si>
    <t xml:space="preserve"> wiring new lighting </t>
  </si>
  <si>
    <t xml:space="preserve"> and display vignettes (kitchen and bath) for new multi- family project. Plumbing fixtures will not be connected (for show only). There will also be a project model</t>
  </si>
  <si>
    <t xml:space="preserve"> and project display boards. </t>
  </si>
  <si>
    <t>Reviewed under Flow Chart 2 Small Suites . W3 2x GWB required.</t>
  </si>
  <si>
    <t>Note to applicant: The services of a structural engineer may be required</t>
  </si>
  <si>
    <t>A Sprinkler permit may be required</t>
  </si>
  <si>
    <t xml:space="preserve"> as determined by the District Building Inspector.  </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</si>
  <si>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Complexity;Moe Forouzan;"233 6th Avenue East</t>
  </si>
  <si>
    <t xml:space="preserve"> BC  V5T 1J7";Office Uses;Not Applicable;Golden Globe Construction Ltd;"8380 St. George St  </t>
  </si>
  <si>
    <t>Unit 103</t>
  </si>
  <si>
    <t xml:space="preserve"> BC  V5X 3S7";2022;South Cambie;"{""coordinates"": [-123.1163892</t>
  </si>
  <si>
    <t xml:space="preserve"> 49.2341543]</t>
  </si>
  <si>
    <t xml:space="preserve"> ""type"": ""Point""}";2022-05;49.2341543</t>
  </si>
  <si>
    <t>DB-2021-06280;2021-11-29;2022-05-16;168;15000.0;Demolition / Deconstruction;2517 E 5TH AVENUE</t>
  </si>
  <si>
    <t xml:space="preserve"> BC V5M 1M8;"Low Density Housing - Demolition / Deconstruction - To demolish the existing one family dwelling building ($15</t>
  </si>
  <si>
    <t>Demo Declaration â€“ GNA Contracting Ltd (604)-722-1416";;Sammy Gill;"233 East 54th Avenue</t>
  </si>
  <si>
    <t xml:space="preserve"> BC  V5X 1K8";Dwelling Uses;One-Family Dwelling;GNA Contracting Ltd;"815 E 57TH AV  </t>
  </si>
  <si>
    <t xml:space="preserve"> BC  V5X 1T4";2022;Hastings-Sunrise;"{""coordinates"": [-123.0542118</t>
  </si>
  <si>
    <t xml:space="preserve"> 49.2660264]</t>
  </si>
  <si>
    <t xml:space="preserve"> ""type"": ""Point""}";2022-05;49.2660264</t>
  </si>
  <si>
    <t>BP-2022-02410;2022-05-06;2022-05-16;10;0.0;Salvage and Abatement;3054 W 13TH AVENUE</t>
  </si>
  <si>
    <t xml:space="preserve"> BC V6K 2V2;"Low Density Housing - Salvage and Abatement - Salvage and abatement permit only for DB-2021-1641 and to be completed under the supervision of Qualified Professional. This permit does not authorize demolition</t>
  </si>
  <si>
    <t>QP: Kurt Mclnnes of Odin's Eye Inspection";;Peggie Yuen DBA: DWG Design Work Group Ltd;"Unit 203 - 5066 Kingsway</t>
  </si>
  <si>
    <t xml:space="preserve"> BC  V5H 2E7";Dwelling Uses;One-Family Dwelling;GNA Contracting Ltd;"815 E 57TH AV  </t>
  </si>
  <si>
    <t xml:space="preserve"> BC  V5X 1T4";2022;Kitsilano;"{""coordinates"": [-123.1732212</t>
  </si>
  <si>
    <t xml:space="preserve"> 49.2602922]</t>
  </si>
  <si>
    <t xml:space="preserve"> ""type"": ""Point""}";2022-05;49.2602922</t>
  </si>
  <si>
    <t>DB-2021-05771;2021-11-08;2022-05-03;176;15000.0;Demolition / Deconstruction;7062 VIVIAN DRIVE</t>
  </si>
  <si>
    <t xml:space="preserve"> BC V5S 2V1;Low Density Housing - Demolition / Deconstruction - To demolish the existing one family dwelling building ($15</t>
  </si>
  <si>
    <t xml:space="preserve">000) on this site.;;Yodha  Bhullar  DBA: Bhullar Dream Construction;"7062 Vivian drive </t>
  </si>
  <si>
    <t xml:space="preserve"> BC  V5S 2V1";Dwelling Uses;One-Family Dwelling;GNA Contracting Ltd;"815 E 57TH AV  </t>
  </si>
  <si>
    <t xml:space="preserve"> BC  V5X 1T4";2022;Killarney;"{""coordinates"": [-123.0501603</t>
  </si>
  <si>
    <t xml:space="preserve"> 49.2195514]</t>
  </si>
  <si>
    <t xml:space="preserve"> ""type"": ""Point""}";2022-05;49.2195514</t>
  </si>
  <si>
    <t>DB-2021-04704;2021-09-03;2022-05-02;241;1049000.0;New Building;5525 EARLES STREET</t>
  </si>
  <si>
    <t xml:space="preserve"> BC V5R 3S3;"Low Density Housing - New Building - To construct a 2 storey two-family dwelling with 2 secondary suites located in the Basement ($1</t>
  </si>
  <si>
    <t>000.00) with a detached accessory building (garage) and 2 open parking at the rear providing 4 parking spaces</t>
  </si>
  <si>
    <t>1.\tCovenant registered at the Land Title Office under CA9537154</t>
  </si>
  <si>
    <t>2.\tA/C proposed â€“ Exterior component located in rear yard</t>
  </si>
  <si>
    <t xml:space="preserve"> Interior component located in Second floor closet.</t>
  </si>
  <si>
    <t>3.\tBar sink not proposed.</t>
  </si>
  <si>
    <t>4.\tSchedule B: (BEERINDER SIDHU</t>
  </si>
  <si>
    <t xml:space="preserve"> P.Eng.- 604-339-0034) Structural / Geotechnical.</t>
  </si>
  <si>
    <t>5.\tHPO: Residential Builder- NEW GOLDEN DEVELOPMENTS LTD</t>
  </si>
  <si>
    <t>NORTH UNIT</t>
  </si>
  <si>
    <t>#1-5525 Earles St - One Family Dwelling (1st-2nd floor)</t>
  </si>
  <si>
    <t>#2-5525 Earles St - Secondary Suite (basement)</t>
  </si>
  <si>
    <t>SOUTH UNIT</t>
  </si>
  <si>
    <t>#1-5527 Earles St - One Family Dwelling (1st-2nd floor)</t>
  </si>
  <si>
    <t>#2-5527 Earles St - Secondary Suite (basement)</t>
  </si>
  <si>
    <t>Address and suite numbers assigned as per approved plans for Fire and Emergency response. The address numbers are to be posted to the building to be visible from the street and the suite numbers are to be posted at the suite entries in accordance with the Building By-law prior to final inspection.</t>
  </si>
  <si>
    <t>**THIS PERMIT HAS BEEN ISSUED UNDER THE REQUIREMENTS OF VBBL #12511 (2019)**";New Build - Low Density Housing;Kanwal Sekhon DBA: 88 Homes LTD.;"8088 13th Ave</t>
  </si>
  <si>
    <t xml:space="preserve"> BC  V3N 2G2";Dwelling Uses;Secondary Suite</t>
  </si>
  <si>
    <t xml:space="preserve">Two-Family Dwelling w/Secondary Suite;New Golden Developments Ltd;"12723 104A Avenue  </t>
  </si>
  <si>
    <t xml:space="preserve"> BC  V3V 6C1";2022;Renfrew-Collingwood;"{""coordinates"": [-123.049198</t>
  </si>
  <si>
    <t xml:space="preserve"> 49.2344787]</t>
  </si>
  <si>
    <t xml:space="preserve"> ""type"": ""Point""}";2022-05;49.2344787</t>
  </si>
  <si>
    <t>DB-2021-05962;2021-11-15;2022-05-27;193;1018000.0;New Building;2785 W 30TH AVENUE</t>
  </si>
  <si>
    <t xml:space="preserve"> BC V6L 1Y8;"Low Density Housing - New Building - To construct a 2 storey one-family dwelling ($1</t>
  </si>
  <si>
    <t>000) with a parking pad and accessory garage</t>
  </si>
  <si>
    <t>Note:  Parking for the site has been provided under DB-2021-05966 (Laneway House)</t>
  </si>
  <si>
    <t>Note: This Building Permit will remain in a suspended status until the associated (green) Demolition Permit BP-2021-05964 is completed.</t>
  </si>
  <si>
    <t>1- Covenant registered at the Land Title Office under CA9508792</t>
  </si>
  <si>
    <t>2- Bar/Sink proposed in basement</t>
  </si>
  <si>
    <t>4- Schedule B: Shaozhe Guo (778.926.0525) Architectural</t>
  </si>
  <si>
    <t>5- Schedule B: Shaozhe Guo (778.926.0525) Structural &amp; Geotechnical</t>
  </si>
  <si>
    <t xml:space="preserve">6- HPO: Owner Builder </t>
  </si>
  <si>
    <t xml:space="preserve">******THIS PERMIT HAS BEEN ISSUED UNDER THE REQUIREMENTS OF VBBL #12511 (2019)******";New Build - Low Density Housing;Qi Li DBA: LQ Design Group Ltd;"2171 W. 15th Avenue </t>
  </si>
  <si>
    <t xml:space="preserve"> BC  V6K 2Y4";Dwelling Uses;One-Family Dwelling;;;2022;Arbutus-Ridge;"{""coordinates"": [-123.1674257</t>
  </si>
  <si>
    <t xml:space="preserve"> 49.2454224]</t>
  </si>
  <si>
    <t xml:space="preserve"> ""type"": ""Point""}";2022-05;49.2454224</t>
  </si>
  <si>
    <t>DB-2021-02919;2021-06-10;2022-05-19;343;224925.0;New Building;115 W 39TH AVENUE #3</t>
  </si>
  <si>
    <t xml:space="preserve"> BC V5Y 2P1;"Low Density Housing - New Building - To construct a 2 storey laneway house building ($224</t>
  </si>
  <si>
    <t>925.00) with an attached garage and 1 open parking pad</t>
  </si>
  <si>
    <t>1- Covenant registered at the Land Title Office under CA9087086</t>
  </si>
  <si>
    <t>4- Schedule B:  Jason Hui</t>
  </si>
  <si>
    <t xml:space="preserve"> P.Eng (778.319.3403) Structural &amp; Geotechnical</t>
  </si>
  <si>
    <t xml:space="preserve">5- HPO: Residential Builder - Double Star Enterprises Ltd. </t>
  </si>
  <si>
    <t xml:space="preserve">Address and suite number assigned as per approved plans for Fire and Emergency response. The address number is to be posted to the building to be visible from the street and the suite number is to be posted at the suite entry in accordance with the Building By-law prior to final inspection.                               </t>
  </si>
  <si>
    <t xml:space="preserve"> BC  V6K 2Y4";Dwelling Uses;Laneway House;;;2022;Riley Park;"{""coordinates"": [-123.1084635</t>
  </si>
  <si>
    <t xml:space="preserve"> 49.235877]</t>
  </si>
  <si>
    <t xml:space="preserve"> ""type"": ""Point""}";2022-05;49.235877</t>
  </si>
  <si>
    <t>DB-2021-02916;2021-06-10;2022-05-19;343;1028637.5;New Building;115 W 39TH AVENUE</t>
  </si>
  <si>
    <t xml:space="preserve"> BC V5Y 2P1;"Low Density Housing - New Building - To construct a 2 storey + basement one-family dwelling with a secondary suite ($1</t>
  </si>
  <si>
    <t>637.50) located in the basement.</t>
  </si>
  <si>
    <t>Note:  Parking for the site has been provided under DB-2021-02919 (Laneway House)</t>
  </si>
  <si>
    <t>3- No Bar sink proposed</t>
  </si>
  <si>
    <t>4- A/C unit proposed in second storey</t>
  </si>
  <si>
    <t>5- Schedule B:  Jason Hui</t>
  </si>
  <si>
    <t xml:space="preserve">4- HPO: Residential Builder - Double Star Enterprises Ltd. </t>
  </si>
  <si>
    <t xml:space="preserve"> BC  V6K 2Y4";Dwelling Uses;One-family Dwelling w/Sec Suite;;;2022;Riley Park;"{""coordinates"": [-123.1084504</t>
  </si>
  <si>
    <t>BP-2022-02083;2022-04-21;2022-05-25;34;850000.0;Addition / Alteration;1640 W 3RD AVENUE</t>
  </si>
  <si>
    <t xml:space="preserve"> BC;"Field Review - Addition / Alteration - 1640 W 3rd Ave</t>
  </si>
  <si>
    <t>Interior alterations to provide improvements for a new retail tenant at 1640 W 4th Ave on the ground floor of this commercial / industrial building on this site.</t>
  </si>
  <si>
    <t xml:space="preserve"> display kitchen</t>
  </si>
  <si>
    <t xml:space="preserve"> drop ceiling</t>
  </si>
  <si>
    <t xml:space="preserve"> washrooms</t>
  </si>
  <si>
    <t>OK for Field Review per W. Wong</t>
  </si>
  <si>
    <t xml:space="preserve"> April 22nd</t>
  </si>
  <si>
    <t xml:space="preserve">This is not a sprinklered building </t>
  </si>
  <si>
    <t>Storefront glazing is to remain clear and unobstructed. No translucent or opaque film</t>
  </si>
  <si>
    <t xml:space="preserve"> curtains or similar elements are to be installed on or directly outside or inside of the approved glazing. Separate permit is required for all signage.</t>
  </si>
  <si>
    <t xml:space="preserve">Letters of Assurance rec'd: </t>
  </si>
  <si>
    <t>Schedule A &amp; Schedule B Architectural submitted as per Nicholas Waissbluth</t>
  </si>
  <si>
    <t xml:space="preserve"> 604-612-5095</t>
  </si>
  <si>
    <t>Schedule B Electrical submitted as per Dugan Doherty</t>
  </si>
  <si>
    <t xml:space="preserve"> 604-294-8414</t>
  </si>
  <si>
    <t>Schedule B Mechanical &amp; Plumbing submitted as per Chris Liu</t>
  </si>
  <si>
    <t>Energy Upgrade:</t>
  </si>
  <si>
    <t>Lighting - Upgrade to incorporate Scheduled Shutoff (per 9.4.1.1.(i) of ASHRAE 90.1-2016)</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</si>
  <si>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Complexity;Nicholas Waissbluth DBA: Waissbluth Architecture Office Inc.;"311- 314 W Cordova Street</t>
  </si>
  <si>
    <t xml:space="preserve"> BC  V6Z 3A3";Retail Uses;Retail Store;;;2022;Fairview;"{""coordinates"": [-123.1418537</t>
  </si>
  <si>
    <t xml:space="preserve"> 49.2688041]</t>
  </si>
  <si>
    <t xml:space="preserve"> ""type"": ""Point""}";2022-05;49.2688041</t>
  </si>
  <si>
    <t>BP-2022-01778;2022-04-06;2022-05-24;48;320000.0;Addition / Alteration;1286 CARTWRIGHT STREET</t>
  </si>
  <si>
    <t xml:space="preserve"> BC V6H 3R8;"High Density Housing / Commercial - Addition / Alteration - Interior alterations to this existing 3 storey school (A2) building to provide tenant improvements for a new school (BC Ballet) tenant.</t>
  </si>
  <si>
    <t>To be reviewed under the 2019 VBBL.";;Hugh Cochlin DBA: Proscenium Architecture &amp; Interiors Inc.;"1 W 7th Avenue</t>
  </si>
  <si>
    <t xml:space="preserve"> BC  V5Y 1L4";Institutional Uses;Not Applicable;;;2022;Fairview;"{""coordinates"": [-123.1330828</t>
  </si>
  <si>
    <t xml:space="preserve"> 49.2691863]</t>
  </si>
  <si>
    <t xml:space="preserve"> ""type"": ""Point""}";2022-05;49.2691863</t>
  </si>
  <si>
    <t>BP-2022-02006;2022-04-14;2022-05-31;47;20000.0;Addition / Alteration;888 CAMBIE STREET</t>
  </si>
  <si>
    <t xml:space="preserve"> BC V6B 2P6;"Field Review - Addition / Alteration - Interior alterations to provide improvements to this existing 3 storey</t>
  </si>
  <si>
    <t xml:space="preserve"> Heritage ""C"" commercial building on this site.</t>
  </si>
  <si>
    <t>Scope of work includes removal of glass panels and infill of walls</t>
  </si>
  <si>
    <t xml:space="preserve"> new T-bar</t>
  </si>
  <si>
    <t xml:space="preserve"> paints and electrical locks.</t>
  </si>
  <si>
    <t xml:space="preserve">DBI to determine if Peng is required. </t>
  </si>
  <si>
    <t>Ok for field review as per Kirat Kang April 13</t>
  </si>
  <si>
    <t xml:space="preserve"> 2022";Renovation - Commercial/ Mixed Use - Lower Complexity;Isaac Lew DBA: SCC Construction;"#1505 - 128 W. Pender Street</t>
  </si>
  <si>
    <t xml:space="preserve"> BC  V6B 1R8";Office Uses;General Office;;;2022;Downtown;"{""coordinates"": [-123.1158333</t>
  </si>
  <si>
    <t xml:space="preserve"> 49.2772476]</t>
  </si>
  <si>
    <t xml:space="preserve"> ""type"": ""Point""}";2022-05;49.2772476</t>
  </si>
  <si>
    <t>BP-2022-01625;2022-03-30;2022-05-06;37;150000.0;Addition / Alteration;595 BURRARD STREET</t>
  </si>
  <si>
    <t xml:space="preserve"> BC V7X 1K8;"Field Review - Addition / Alteration - 31st and 32nd Floor</t>
  </si>
  <si>
    <t>Interior alterations to this existing vacant full floor office space on the 31st and 32nd floors</t>
  </si>
  <si>
    <t xml:space="preserve"> to demolish the reception area only on the 31st floor and to remove all non loadbearing partitions</t>
  </si>
  <si>
    <t xml:space="preserve"> ceiling and finishes to return to base building on the 32nd floor in this existing commercial building. </t>
  </si>
  <si>
    <t>Scope of work: demolish reception desk</t>
  </si>
  <si>
    <t xml:space="preserve"> flooring</t>
  </si>
  <si>
    <t xml:space="preserve"> &amp; wall sconces on the 31st floor only.  Demo entire 32nd floor and return to base building.</t>
  </si>
  <si>
    <t>Separate permit(s) required for an future tenant improvements</t>
  </si>
  <si>
    <t xml:space="preserve">* Existing interconnecting stairs from reception area on the 31st floor to the 32nd floor. </t>
  </si>
  <si>
    <t>OK For Field Review per Kim V- Mar 30/22</t>
  </si>
  <si>
    <t>Architectural Schedule-B by:  Walker Mckinley</t>
  </si>
  <si>
    <t xml:space="preserve"> AIBC. Ph#403.862.9002.</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</si>
  <si>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Complexity;Mathew Zimmerman DBA: Matra Construction;"3909 Charles St</t>
  </si>
  <si>
    <t xml:space="preserve"> BC  V5C 3K7";Office Uses;General Office;;;2022;Downtown;"{""coordinates"": [-123.1198029</t>
  </si>
  <si>
    <t xml:space="preserve"> 49.2861265]</t>
  </si>
  <si>
    <t xml:space="preserve"> ""type"": ""Point""}";2022-05;49.2861265</t>
  </si>
  <si>
    <t>BP-2022-02174;2022-04-26;2022-05-18;22;60000.0;Addition / Alteration;888 HAMILTON STREET #1403</t>
  </si>
  <si>
    <t xml:space="preserve"> BC V6B 5W4;"Field Review - Addition / Alteration - Unit 1403 - 14th Floor </t>
  </si>
  <si>
    <t>Interior alterations to renovate the existing dwelling unit #1403 on the 14th floor of this existing multiple dwelling building.</t>
  </si>
  <si>
    <t>Okay for DTI by Jamie Z.";Renovation - Residential - Lower Complexity;Gursharn Mann;"27886 Swensson Ave</t>
  </si>
  <si>
    <t xml:space="preserve"> BC  V4X1H4";Dwelling Uses;Dwelling Unit;;;2022;Downtown;"{""coordinates"": [-123.1164375</t>
  </si>
  <si>
    <t xml:space="preserve"> 49.2781374]</t>
  </si>
  <si>
    <t xml:space="preserve"> ""type"": ""Point""}";2022-05;49.2781374</t>
  </si>
  <si>
    <t>BP-2022-01506;2022-03-23;2022-05-18;56;97000.0;Addition / Alteration;7884 KNIGHT STREET</t>
  </si>
  <si>
    <t xml:space="preserve"> BC V5P 2X6;"Field Review - Addition / Alteration - 7884 Knight Street 2nd Floor - Unit 203</t>
  </si>
  <si>
    <t>Interior alterations to provide tenant improvements in Unit 203 in this existing multiple dwelling building on this site.</t>
  </si>
  <si>
    <t>Scope of Work: Demolish and construct interior walls</t>
  </si>
  <si>
    <t xml:space="preserve"> new kitchen cabinets</t>
  </si>
  <si>
    <t xml:space="preserve"> new bathroom cabinets and fixtures</t>
  </si>
  <si>
    <t xml:space="preserve"> and create alcove for washer/dryer.</t>
  </si>
  <si>
    <t>Energy Upgrade: Bathroom Fan Vent Pipe (6"") c/w 60 minute timer for fan.</t>
  </si>
  <si>
    <t>OK for Field Review as per J.Bal";Renovation - Residential - Lower Complexity;Konstantin  Nikolaou DBA: Archivolt.ca;"416-2001 Wall St.</t>
  </si>
  <si>
    <t xml:space="preserve"> BC  V5L 5E4";Dwelling Uses;Multiple Dwelling;;;2022;Victoria-Fraserview;"{""coordinates"": [-123.0766727</t>
  </si>
  <si>
    <t xml:space="preserve"> 49.213085]</t>
  </si>
  <si>
    <t xml:space="preserve"> ""type"": ""Point""}";2022-05;49.213085</t>
  </si>
  <si>
    <t>BP-2022-00657;2022-02-10;2022-05-12;91;0.0;Salvage and Abatement;3576 W 35TH AVENUE</t>
  </si>
  <si>
    <t xml:space="preserve"> BC V6N 2N5;"Low Density Housing - Salvage and Abatement - Salvage and Abatement Permit only for Building permit: DB-2021-06160 and to be completed under the supervision of a registered professional.  This permit does not authorize demolition</t>
  </si>
  <si>
    <t>Demolition permit: BP-2022-00656";;Yifei Liu DBA: BattersbyHowat Architects Inc.;"230-49 Dunlevy Ave</t>
  </si>
  <si>
    <t xml:space="preserve"> BC  V6A 3A3";Dwelling Uses;One-family Dwelling w/Sec Suite;;;2022;Dunbar-Southlands;"{""coordinates"": [-123.1844547</t>
  </si>
  <si>
    <t xml:space="preserve"> 49.2401936]</t>
  </si>
  <si>
    <t xml:space="preserve"> ""type"": ""Point""}";2022-05;49.2401936</t>
  </si>
  <si>
    <t>BP-2022-01928;2022-04-11;2022-05-05;24;100000.0;Addition / Alteration;808 NELSON STREET</t>
  </si>
  <si>
    <t xml:space="preserve"> BC V6Z 2H2;"Field Review - Addition / Alteration - #1902 - 19th Floor</t>
  </si>
  <si>
    <t>Interior alterations to provide improvement to this existing dwelling unit on the 19th floor (#1902) of this existing mixed use building on the site.</t>
  </si>
  <si>
    <t>Scope of work: remove select partition walls and jacuzzi</t>
  </si>
  <si>
    <t xml:space="preserve"> construct new partition walls to create a 2nd bedroom</t>
  </si>
  <si>
    <t xml:space="preserve"> install new kitchen cabinets</t>
  </si>
  <si>
    <t xml:space="preserve"> pot lights</t>
  </si>
  <si>
    <t xml:space="preserve"> new tiles</t>
  </si>
  <si>
    <t xml:space="preserve"> shower base</t>
  </si>
  <si>
    <t>OK for Field Review per K. Vogt - Apr 11/22</t>
  </si>
  <si>
    <t>E2 upgrade - L2 - Lighting - Install energy efficient lighting fixtures (single occupied space area)\t\t\t\t\t\t\t\t\t\t\t\t\t\t\t\t\t\t\t\t\t\t\t\t\t\t\t\t</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</si>
  <si>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Residential - Lower Complexity;Rose Ma DBA: Block 81 Holdings Ltd.;"Box 12143 - 808 Nelson Street</t>
  </si>
  <si>
    <t xml:space="preserve"> BC  V6Z 2H2";Dwelling Uses;Multiple Dwelling;;;2022;Downtown;"{""coordinates"": [-123.124897</t>
  </si>
  <si>
    <t xml:space="preserve"> 49.2800024]</t>
  </si>
  <si>
    <t xml:space="preserve"> ""type"": ""Point""}";2022-05;49.2800024</t>
  </si>
  <si>
    <t>DB-2022-01990;2022-04-13;2022-05-11;28;17000.0;Addition / Alteration;1840 CYPRESS STREET</t>
  </si>
  <si>
    <t xml:space="preserve"> BC V6J 3L6;"Field Review - Addition / Alteration - Interior and exterior alterations to provide improvements for this multiple dwelling building at this site.</t>
  </si>
  <si>
    <t>Scope of work includes: To renovate main floor kitchen and to remove 2 side by side French doors and replace it with single larger door.</t>
  </si>
  <si>
    <t>Cleared for exterior changes as per Mehdi Einifar and Maxine Schleger 04 April 2022.</t>
  </si>
  <si>
    <t xml:space="preserve">Structural Schedule B provided by Sebastian Guerrero </t>
  </si>
  <si>
    <t>OK for field review as per Nehzat J. 04 April 2022.";Renovation - Residential - Lower Complexity;Ricky Mann DBA: KINDER ELECTRIC LTD.;"3857 COAST MERIDIAN RD.</t>
  </si>
  <si>
    <t>PORT COQUITLAM</t>
  </si>
  <si>
    <t xml:space="preserve"> BC  V3B3P3";Dwelling Uses;Multiple Dwelling;;;2022;Kitsilano;"{""coordinates"": [-123.1476877</t>
  </si>
  <si>
    <t xml:space="preserve"> 49.269186]</t>
  </si>
  <si>
    <t xml:space="preserve"> ""type"": ""Point""}";2022-05;49.269186</t>
  </si>
  <si>
    <t>BP-2022-01520;2022-03-24;2022-05-09;46;200000.0;Addition / Alteration;510 BURRARD STREET</t>
  </si>
  <si>
    <t xml:space="preserve"> BC V6C 3A8;"Field Review - Addition / Alteration - #105 - Ground Floor </t>
  </si>
  <si>
    <t>Interior alterations to provide tenant improvements for a new Sales Presentation Centre (Office) on the ground floor (#150) in this existing commercial building on this site.</t>
  </si>
  <si>
    <t>Scope of work: construct partition walls</t>
  </si>
  <si>
    <t xml:space="preserve"> doors for new offices</t>
  </si>
  <si>
    <t xml:space="preserve"> show kitchen</t>
  </si>
  <si>
    <t xml:space="preserve"> show bathroom</t>
  </si>
  <si>
    <t xml:space="preserve"> two accessible washrooms</t>
  </si>
  <si>
    <t xml:space="preserve"> HVAC</t>
  </si>
  <si>
    <t>TENANT:  Brivia Group</t>
  </si>
  <si>
    <t>Letter of Assurance submitted by:</t>
  </si>
  <si>
    <t xml:space="preserve"> Gwyn Vose</t>
  </si>
  <si>
    <t xml:space="preserve"> AIBC - Director</t>
  </si>
  <si>
    <t xml:space="preserve"> ph: 604-683-8797</t>
  </si>
  <si>
    <t xml:space="preserve"> Recep Ahmet Ozata</t>
  </si>
  <si>
    <t xml:space="preserve"> ph: 604-684-5995</t>
  </si>
  <si>
    <t xml:space="preserve"> Richard Dupuis</t>
  </si>
  <si>
    <t>OK per K. Vogt for Field Review and POD for the Digital Columns and Sales Presentation Centre in this retail continuity area.</t>
  </si>
  <si>
    <t>E2 - Retrofit Path :  BOMA BESt (Path 1) - No Additional Upgrades Required</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</si>
  <si>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Complexity;Francis Wong DBA: IBI Group Architects Inc.;"1285 West Pender Street</t>
  </si>
  <si>
    <t>suite 700</t>
  </si>
  <si>
    <t xml:space="preserve"> BC  V6E 4B1";Office Uses;General Office;;;2022;Downtown;"{""coordinates"": [-123.1175668</t>
  </si>
  <si>
    <t xml:space="preserve"> 49.2860578]</t>
  </si>
  <si>
    <t xml:space="preserve"> ""type"": ""Point""}";2022-05;49.2860578</t>
  </si>
  <si>
    <t>BP-2022-01757;2022-04-05;2022-05-11;36;397000.0;Addition / Alteration;400 BURRARD STREET</t>
  </si>
  <si>
    <t xml:space="preserve"> BC V6C 3A6;"Field Review - Addition / Alteration - 2nd</t>
  </si>
  <si>
    <t xml:space="preserve"> 9th and 16th Floors - Common Washrooms</t>
  </si>
  <si>
    <t>Interior alterations to provide improvements to the common washrooms located on the 2nd</t>
  </si>
  <si>
    <t xml:space="preserve"> 9th and 16th floors only in this existing commercial building on this site. </t>
  </si>
  <si>
    <t>Scope of Work: mens and ladies washroom upgrades consisting of flooring</t>
  </si>
  <si>
    <t xml:space="preserve"> walls</t>
  </si>
  <si>
    <t xml:space="preserve"> ceiling</t>
  </si>
  <si>
    <t>OK for Field Review by S. Yue; April 4</t>
  </si>
  <si>
    <t>E2 - Lighting - Upgrade to incorporate Automatic Partial OFF (per 9.4.1.1 (g) of ASHRAE 90.1-2016)</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</si>
  <si>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Complexity;Cinesio Rocha DBA: QuadReal Property Group LP;"#800-666 Burrard Street</t>
  </si>
  <si>
    <t xml:space="preserve"> BC  V6C 2X8";Office Uses;General Office;;;2022;Downtown;"{""coordinates"": [-123.1170233</t>
  </si>
  <si>
    <t xml:space="preserve"> 49.2866198]</t>
  </si>
  <si>
    <t xml:space="preserve"> ""type"": ""Point""}";2022-05;49.2866198</t>
  </si>
  <si>
    <t>BP-2022-01061;2022-02-28;2022-05-05;66;33000.0;Addition / Alteration;2288 W 40TH AVENUE</t>
  </si>
  <si>
    <t xml:space="preserve"> BC V6M 1W6;"High Density Housing / Commercial - Addition / Alteration - Elevator modernization </t>
  </si>
  <si>
    <t>Interior alterations to provide elevator modernization to the existing addressable single stage fire alarm system to incorporate emergency recall of two elevators to meet the requirements of CSA-B44 in this existing 13-storey multiple dwelling residential building.</t>
  </si>
  <si>
    <t>******THIS PERMIT HAS BEEN REVIEWED AND ISSUED UNDER THE REQUIREMENTS OF VBBL 2019 ********</t>
  </si>
  <si>
    <t xml:space="preserve">1. Arch. B &amp; Elec. B submitted by C. M. Ballard P. Eng. </t>
  </si>
  <si>
    <t>2. Automatic emergency recall (main - ground floor</t>
  </si>
  <si>
    <t xml:space="preserve"> alternate - parkade level)";;Action Electric Ltd DBA: Action Electric;"3250 Beta Avenue</t>
  </si>
  <si>
    <t xml:space="preserve"> BC  V5G 4K4";Dwelling Uses;Multiple Dwelling;;;2022;Arbutus-Ridge;"{""coordinates"": [-123.1595852</t>
  </si>
  <si>
    <t xml:space="preserve"> 49.2353169]</t>
  </si>
  <si>
    <t xml:space="preserve"> ""type"": ""Point""}";2022-05;49.2353169</t>
  </si>
  <si>
    <t>BP-2021-04172;2021-08-04;2022-05-16;285;31680000.0;New Building;1530 MAPLE STREET</t>
  </si>
  <si>
    <t xml:space="preserve"> BC;"Certified Professional Program - New Building - To construct a new 3-storey school building</t>
  </si>
  <si>
    <t xml:space="preserve"> Henry Hudson Elementary</t>
  </si>
  <si>
    <t xml:space="preserve"> including City funded childcare on L3</t>
  </si>
  <si>
    <t xml:space="preserve"> preschool and out of school care facilities on L1</t>
  </si>
  <si>
    <t xml:space="preserve"> with surface parking.  </t>
  </si>
  <si>
    <t>The southeast classrooms on L1 (2 classrooms) and L2 (4 classrooms)</t>
  </si>
  <si>
    <t xml:space="preserve"> as noted on the drawings</t>
  </si>
  <si>
    <t xml:space="preserve"> will be completed as shell space only. Fit out of these shell space will require separate permit.</t>
  </si>
  <si>
    <t>L1 &amp; L2 - Elementary School to accommodate 514 persons including children and staff.  Preschool and out-of-school-program will also operate on L1</t>
  </si>
  <si>
    <t xml:space="preserve"> separate licenses required.</t>
  </si>
  <si>
    <t>L3 - childcare facility incl fit out</t>
  </si>
  <si>
    <t xml:space="preserve"> will support 87 children between under 18 months to 12 years old</t>
  </si>
  <si>
    <t xml:space="preserve"> plus up to 20 staff.</t>
  </si>
  <si>
    <t>The existing school will be maintained until construction is complete.  Demolition of the existing school and auxiliary buildings must be demolished once the new school building obtains occupancy.  Spatial separation from existing buildings are not considered.  Demolition will be under a separate permit.</t>
  </si>
  <si>
    <t xml:space="preserve">This permit has been reviewed under the 2019 Vancouver Building By-law (#12511).  </t>
  </si>
  <si>
    <t xml:space="preserve">Building to be sprinklered to NFPA 13 requirements. </t>
  </si>
  <si>
    <t>Stage 1 - Full Construction</t>
  </si>
  <si>
    <t xml:space="preserve"> include ground improvement per Geotechnical drawings by Thurber Engineering. </t>
  </si>
  <si>
    <t xml:space="preserve"> Waterproofing foundation is required. - issued May 16</t>
  </si>
  <si>
    <t>**CONDITIONAL APPROVAL - THE FOLLOWING ITEMS MUST BE ADDRESSED PRIOR TO OCCUPANCY.**</t>
  </si>
  <si>
    <t>1. Building envelope vestibule requirement at south corridor facing York St on Level 1.</t>
  </si>
  <si>
    <t>2. Bi-directional door swing on path of access to exit</t>
  </si>
  <si>
    <t xml:space="preserve"> including double doors at building and landscape fences on Level 3.";;Tavis McAuley DBA: McAuley Consulting;"503 - 1587 West 8th Avenue</t>
  </si>
  <si>
    <t xml:space="preserve"> BC  V6J 1T5";Institutional Uses</t>
  </si>
  <si>
    <t>Parking Uses;Child Day Care Facility</t>
  </si>
  <si>
    <t>Parking Area</t>
  </si>
  <si>
    <t>School - Elementary or Secondary;;;2022;Kitsilano;"{""coordinates"": [-123.1501994</t>
  </si>
  <si>
    <t xml:space="preserve"> 49.2722373]</t>
  </si>
  <si>
    <t xml:space="preserve"> ""type"": ""Point""}";2022-05;49.2722373</t>
  </si>
  <si>
    <t>DB-2022-01702;2022-04-01;2022-05-12;41;25000.0;Addition / Alteration;1033 MARINASIDE CRESCENT</t>
  </si>
  <si>
    <t xml:space="preserve"> BC V6Z 3A3;"Field Review - Addition / Alteration - #2002</t>
  </si>
  <si>
    <t>Exterior and interior alterations to provide improvements to dwelling unit #2002 on the 20th floor of this multiple dwelling building on this site. Exterior work to add a heat pump on the balcony.</t>
  </si>
  <si>
    <t>OK for DB per K.Kallweit-Graham</t>
  </si>
  <si>
    <t>OK for Field Review per W.Wong</t>
  </si>
  <si>
    <t>Letters of Assurance rec'd:</t>
  </si>
  <si>
    <t>Schedule B Architect &amp; Schedule D submitted as per Andrew Terrett</t>
  </si>
  <si>
    <t xml:space="preserve"> 604-736-3730</t>
  </si>
  <si>
    <t>L2 - HVAC - Install timers (up to 60 minute)</t>
  </si>
  <si>
    <t xml:space="preserve"> or humidistat for washroom fan(s)</t>
  </si>
  <si>
    <t>Note: A/C unit to conform to City of Vancouver Noise By-Law.</t>
  </si>
  <si>
    <t>Noise emanating from mechanical equipment (e.g.</t>
  </si>
  <si>
    <t xml:space="preserve"> air conditioning units</t>
  </si>
  <si>
    <t xml:space="preserve"> exhaust equipment</t>
  </si>
  <si>
    <t xml:space="preserve"> generators</t>
  </si>
  <si>
    <t xml:space="preserve"> etc.) is required to conform to Vancouver By-law No. 6555 regulating Noise or Sound.                                     </t>
  </si>
  <si>
    <t>(Note:  Air conditioning units are not to exceed a noise level of 55 db during the daytime and 45 db at night.)";Renovation - Residential - Lower Complexity;Simon Boisvert;"#304 - 3525 W Broadway</t>
  </si>
  <si>
    <t xml:space="preserve"> BC  V6R 2B5";Dwelling Uses;Multiple Dwelling;;;2022;Downtown;"{""coordinates"": [-123.1166353</t>
  </si>
  <si>
    <t xml:space="preserve"> 49.2736301]</t>
  </si>
  <si>
    <t xml:space="preserve"> ""type"": ""Point""}";2022-05;49.2736301</t>
  </si>
  <si>
    <t>BP-2022-01645;2022-03-30;2022-05-19;50;50000.0;Addition / Alteration;3591 KINGSWAY</t>
  </si>
  <si>
    <t xml:space="preserve"> BC;"Field Review - Addition / Alteration - Interior alterations to provide tenant improvements to this new tenant and a change of use to retail to beauty salon </t>
  </si>
  <si>
    <t xml:space="preserve">Scope of work: Cosmetic work </t>
  </si>
  <si>
    <t xml:space="preserve"> plumbing and electrical work</t>
  </si>
  <si>
    <t>Ok for field  review as per J Bal";Renovation - Commercial/ Mixed Use - Lower Complexity;Seunghwan  Oh DBA: Boas Construction;"2145- Seaborne Ave</t>
  </si>
  <si>
    <t xml:space="preserve"> BC  V3E 3G7";Service Uses;Barber Shop or Beauty Salon;;;2022;Renfrew-Collingwood;"{""coordinates"": [-123.0263986</t>
  </si>
  <si>
    <t xml:space="preserve"> 49.232225]</t>
  </si>
  <si>
    <t xml:space="preserve"> ""type"": ""Point""}";2022-05;49.232225</t>
  </si>
  <si>
    <t>BP-2022-01983;2022-04-13;2022-05-09;26;30000.0;Addition / Alteration;1109 GRANVILLE STREET</t>
  </si>
  <si>
    <t xml:space="preserve"> BC;"Field Review - Addition / Alteration - Interior alterations to provide tenant improvements for the change of use from Retail to Beauty Salon in this commercial building on this site.</t>
  </si>
  <si>
    <t>Scope of Work: Adding washing stations</t>
  </si>
  <si>
    <t xml:space="preserve"> mop sinks</t>
  </si>
  <si>
    <t xml:space="preserve"> and electrical and plumbing will be done on separate permit.</t>
  </si>
  <si>
    <t>E2 - Lighting - Upgrade to incorporate Automatic Full OFF (per 9.4.1.1.(h) of ASHRAE 90.1-2016)</t>
  </si>
  <si>
    <t xml:space="preserve">Schedule A provided by Xiangyang Tan </t>
  </si>
  <si>
    <t xml:space="preserve">Electrical Schedule B provided by Ziyu Fan </t>
  </si>
  <si>
    <t xml:space="preserve">Mechanical/ Electrical Schedule B provided by Xiangyang Tan </t>
  </si>
  <si>
    <t>OK for Field Review as per J.Bal - April 13</t>
  </si>
  <si>
    <t>2022";Renovation - Commercial/ Mixed Use - Lower Complexity;Xiangyang Tan;"100 - 10551 Shellbridge Way</t>
  </si>
  <si>
    <t xml:space="preserve"> BC  V6X 2W8";Service Uses;Barber Shop or Beauty Salon;;;2022;Downtown;"{""coordinates"": [-123.1249351</t>
  </si>
  <si>
    <t xml:space="preserve"> 49.2780672]</t>
  </si>
  <si>
    <t xml:space="preserve"> ""type"": ""Point""}";2022-05;49.2780672</t>
  </si>
  <si>
    <t>BP-2022-02210;2022-04-28;2022-05-27;29;4000.0;Addition / Alteration;1200 W 73RD AVENUE</t>
  </si>
  <si>
    <t xml:space="preserve"> BC V6P 6G5;"Field Review - Addition / Alteration - #1410 -14th floor (demising into #1410 &amp; #1415) </t>
  </si>
  <si>
    <t xml:space="preserve">Interior alterations to the 14th floor to demise this existing vacant office space #1410 into two units to be #1410 &amp; #1415 in this existing commercial building on this site.  </t>
  </si>
  <si>
    <t>Scope of work: remove select partition walls and construct a demising wall to demise #1410 into two units.</t>
  </si>
  <si>
    <t xml:space="preserve">NOTE: Separate permit(s) required for future improvements to these units. </t>
  </si>
  <si>
    <t>Ok for Field Review per K. Vogt</t>
  </si>
  <si>
    <t xml:space="preserve">E2 - Upgrade to incorporate Automatic Partial OFF (per 9.4.1.1 (g) of ASHRAE 90.1-2016 </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</si>
  <si>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Complexity;Gibraltar Holdings Ltd DBA: Gibraltar Holdings Ltd.;"105-2544 Douglas St</t>
  </si>
  <si>
    <t xml:space="preserve"> BC  V5C 5W7";Office Uses;General Office;;;2022;Marpole;"{""coordinates"": [-123.1337509</t>
  </si>
  <si>
    <t xml:space="preserve"> 49.2038984]</t>
  </si>
  <si>
    <t xml:space="preserve"> ""type"": ""Point""}";2022-05;49.2038984</t>
  </si>
  <si>
    <t>BP-2022-02391;2022-05-05;2022-05-18;13;0.0;Salvage and Abatement;6319 COMMERCIAL STREET</t>
  </si>
  <si>
    <t xml:space="preserve"> BC V5P 3P4;"Low Density Housing - Salvage and Abatement - Salvage and Abatement Permit only for Building permit: DB-2022-00437 and to be completed under the supervision of a qualified professional.  This permit does not authorize demolition</t>
  </si>
  <si>
    <t>Demolition permit: BP-2022-02389";;Paul Sih DBA: Contractor;"8651 Seafair Drive</t>
  </si>
  <si>
    <t xml:space="preserve"> BC  V7C1X7";Dwelling Uses;One-Family Dwelling;;;2022;Victoria-Fraserview;"{""coordinates"": [-123.0687165</t>
  </si>
  <si>
    <t xml:space="preserve"> 49.2269488]</t>
  </si>
  <si>
    <t xml:space="preserve"> ""type"": ""Point""}";2022-05;49.2269488</t>
  </si>
  <si>
    <t>DB-2021-05411;2021-10-18;2022-05-02;196;705510.0;New Building;6608 ROSS STREET</t>
  </si>
  <si>
    <t xml:space="preserve"> BC V5X 4B2;"Low Density Housing - New Building - To construct a 2 storey + basement one-family dwelling with a secondary suite ($705</t>
  </si>
  <si>
    <t>510) located in the basement with a parking pad</t>
  </si>
  <si>
    <t xml:space="preserve"> at the rear providing 1 parking space</t>
  </si>
  <si>
    <t>1- Covenant registered at the Land Title Office under CA9479306</t>
  </si>
  <si>
    <t>3- Bar sink proposed in basement</t>
  </si>
  <si>
    <t>4- A/C unit proposed in rear yard</t>
  </si>
  <si>
    <t>5- Schedule B:  Alan Prahalad P.Eng (604.831.1431) Structural &amp; Geotechnical</t>
  </si>
  <si>
    <t>4- HPO: Residential Builder - Owner builder</t>
  </si>
  <si>
    <t>******THIS PERMIT HAS BEEN ISSUED UNDER THE REQUIREMENTS OF VBBL #12511 (2019)******";New Build - Low Density Housing;Vipin Sharma;"6598 Ross St</t>
  </si>
  <si>
    <t xml:space="preserve"> BC  V5X 4B2";Dwelling Uses;One-family Dwelling w/Sec Suite;;;2022;Sunset;"{""coordinates"": [-123.0824705</t>
  </si>
  <si>
    <t>DB-2021-06640;2021-12-15;2022-05-26;162;250000.0;Addition / Alteration;4228 W 13TH AVENUE</t>
  </si>
  <si>
    <t xml:space="preserve"> BC V6R 2T8;"Low Density Housing - Addition / Alteration - Exterior and interior alterations to convert the existing crawl space into habitable space and  add a new rear deck off the main floor for this existing two and half storey plus cellar one family dwelling on this inside with lane site.</t>
  </si>
  <si>
    <t>Above grade floor area has been reviewed and noted per S. Erichsen</t>
  </si>
  <si>
    <t xml:space="preserve"> Dec 7</t>
  </si>
  <si>
    <t>Ok to relax the total floor area as per D Jung</t>
  </si>
  <si>
    <t xml:space="preserve"> April 26</t>
  </si>
  <si>
    <t>Structural schedule B signed and sealed by Jianli Guo</t>
  </si>
  <si>
    <t xml:space="preserve"> 604.518.1098</t>
  </si>
  <si>
    <t>Note: No secondary suite will be permitted in the cellar.";;James Stobie;"258 East 1st Street</t>
  </si>
  <si>
    <t xml:space="preserve"> BC  V7L 1B3";Dwelling Uses;One-Family Dwelling;;;2022;West Point Grey;"{""coordinates"": [-123.2009845</t>
  </si>
  <si>
    <t xml:space="preserve"> 49.2607097]</t>
  </si>
  <si>
    <t xml:space="preserve"> ""type"": ""Point""}";2022-05;49.2607097</t>
  </si>
  <si>
    <t>BP-2022-02067;2022-04-20;2022-05-25;35;0.0;Salvage and Abatement;3191 W 38TH AVENUE</t>
  </si>
  <si>
    <t xml:space="preserve"> BC V6N 2X4;"Low Density Housing - Salvage and Abatement - Salvage and Abatement Permit only for Building permit: DB-2021-05658 and to be completed under the supervision of a registered professional.  This permit does not authorize demolition</t>
  </si>
  <si>
    <t>QP:  BCQP Consulting  (Peter R. Van Bakel)</t>
  </si>
  <si>
    <t>Demolition permit: BP-2022-02067";;Mark Simone DBA: Shelter Residential Design;"95 22nd ave West</t>
  </si>
  <si>
    <t xml:space="preserve"> BC  V5Y2E9";Dwelling Uses;One-Family Dwelling;;;2022;Dunbar-Southlands;"{""coordinates"": [-123.175562</t>
  </si>
  <si>
    <t xml:space="preserve"> 49.2378623]</t>
  </si>
  <si>
    <t xml:space="preserve"> ""type"": ""Point""}";2022-05;49.2378623</t>
  </si>
  <si>
    <t>DB-2021-03923;2021-07-22;2022-05-11;293;250000.0;Addition / Alteration;1288 W GEORGIA STREET</t>
  </si>
  <si>
    <t xml:space="preserve"> BC V6E 4R3;"Field Review - Addition / Alteration - Exterior alterations to repair the balcony membrane at unit #2803</t>
  </si>
  <si>
    <t xml:space="preserve"> #2903</t>
  </si>
  <si>
    <t xml:space="preserve"> #3003</t>
  </si>
  <si>
    <t>#3103</t>
  </si>
  <si>
    <t>#3203</t>
  </si>
  <si>
    <t>#3303 and #3403 from level 28th to 34th of this existing multiple dwelling building on this site.</t>
  </si>
  <si>
    <t xml:space="preserve"> deck proofing and guardrails</t>
  </si>
  <si>
    <t xml:space="preserve"> drainage mat</t>
  </si>
  <si>
    <t xml:space="preserve"> insulation</t>
  </si>
  <si>
    <t xml:space="preserve"> tile assembly</t>
  </si>
  <si>
    <t xml:space="preserve"> and guardrail</t>
  </si>
  <si>
    <t>OK for field review per Jamie Zhang</t>
  </si>
  <si>
    <t xml:space="preserve"> Jul 22/21</t>
  </si>
  <si>
    <t>OK for DB per Karen Kallweit-Graham</t>
  </si>
  <si>
    <t>Schedule D</t>
  </si>
  <si>
    <t xml:space="preserve"> Schedule A &amp; Schedule B Architectural submitted per Michael MacLean</t>
  </si>
  <si>
    <t xml:space="preserve"> 778-728-0430";Renovation - Residential - Lower Complexity;Michael  MacLean;"1285 West Broadway</t>
  </si>
  <si>
    <t xml:space="preserve"> BC  V6H 3X8";Dwelling Uses;Multiple Dwelling;;;2022;West End;"{""coordinates"": [-123.1264168</t>
  </si>
  <si>
    <t xml:space="preserve"> 49.2874106]</t>
  </si>
  <si>
    <t xml:space="preserve"> ""type"": ""Point""}";2022-05;49.2874106</t>
  </si>
  <si>
    <t>BP-2022-01742;2022-04-04;2022-05-03;29;0.0;Salvage and Abatement;3559 HAIDA DRIVE</t>
  </si>
  <si>
    <t xml:space="preserve"> BC V5M 3Y9;"Low Density Housing - Salvage and Abatement - Salvage and abatement permit only for DB-2022-00128 and to be completed under the supervision of a qualified professional. This permit does not authorize demolition</t>
  </si>
  <si>
    <t>QP: Peter Van Bakel - British Columbia Qualified Professionals - 604-780-5683";;Gurtegh (Gary) Deol;"11830 99a ave</t>
  </si>
  <si>
    <t xml:space="preserve"> BC  V3V 2R1";Dwelling Uses;One-Family Dwelling;;;2022;Renfrew-Collingwood;"{""coordinates"": [-123.0265438</t>
  </si>
  <si>
    <t xml:space="preserve"> 49.2541968]</t>
  </si>
  <si>
    <t xml:space="preserve"> ""type"": ""Point""}";2022-05;49.2541968</t>
  </si>
  <si>
    <t>DB-2022-01547;2022-03-25;2022-05-25;61;31000.0;Addition / Alteration;2034 BAYSWATER STREET</t>
  </si>
  <si>
    <t xml:space="preserve"> BC V6K 4A8;"Field Review - Addition / Alteration - Related to CF-2021-015863</t>
  </si>
  <si>
    <t xml:space="preserve">Interior alterations to change the use from one family dwelling to one family dwelling with a secondary suite. </t>
  </si>
  <si>
    <t>Sch B (Str): Li Qing Shi</t>
  </si>
  <si>
    <t xml:space="preserve"> 778.772.7508</t>
  </si>
  <si>
    <t>Addressing notes:</t>
  </si>
  <si>
    <t>#1-2034 Bayswater St  - One Family Dwelling (1st &amp; 2nd floor</t>
  </si>
  <si>
    <t xml:space="preserve"> north portion of basement) </t>
  </si>
  <si>
    <t>#2-2034 Bayswater St  - Secondary Suite (south portion of basement)</t>
  </si>
  <si>
    <t>Address and suite numbers assigned as per approved plans for Fire and Emergency response. The address number is to be posted on the building to be visible from the street and the suite numbers are to be posted at the suite entries in accordance with the Building By-law prior to final inspection.";Renovation - Residential - Lower Complexity;DAEWON EOM;"2034 Bayswater St</t>
  </si>
  <si>
    <t xml:space="preserve"> BC  V6K 4A8";Dwelling Uses;One-family Dwelling w/Sec Suite;;;2022;Kitsilano;"{""coordinates"": [-123.1708092</t>
  </si>
  <si>
    <t xml:space="preserve"> 49.267858]</t>
  </si>
  <si>
    <t xml:space="preserve"> ""type"": ""Point""}";2022-05;49.267858</t>
  </si>
  <si>
    <t>BP-2022-01971;2022-04-13;2022-05-16;33;0.0;Salvage and Abatement;3072 E 56TH AVENUE</t>
  </si>
  <si>
    <t xml:space="preserve"> BC V5S 2A6;"Low Density Housing - Salvage and Abatement - Salvage and abatement permit only for DB-2022-00515 and to be completed under the supervision of a qualified professional. This permit does not authorize demolition</t>
  </si>
  <si>
    <t>Demolition/ Deconstruction Permit: DB-2022-01970</t>
  </si>
  <si>
    <t>Building Permit: DB-2022-00515";;Foad Shodjai;"2498 E 8th Ave</t>
  </si>
  <si>
    <t>Unit #2</t>
  </si>
  <si>
    <t xml:space="preserve"> BC  V5M 4V4";Dwelling Uses;One-Family Dwelling;;;2022;Killarney;"{""coordinates"": [-123.0420687</t>
  </si>
  <si>
    <t xml:space="preserve"> 49.2179424]</t>
  </si>
  <si>
    <t xml:space="preserve"> ""type"": ""Point""}";2022-05;49.2179424</t>
  </si>
  <si>
    <t>DB-2022-00706;2022-02-14;2022-05-23;98;600000.0;Addition / Alteration;8625 LOGAN STREET</t>
  </si>
  <si>
    <t xml:space="preserve"> BC V6P 3T3;"High Density Housing / Commercial - Addition / Alteration - Exterior alterations to repair the building envelope on this 3 storey multi-dwelling building (Group C) with 1 level of underground parking</t>
  </si>
  <si>
    <t xml:space="preserve"> having vehicular access from Logan Street. </t>
  </si>
  <si>
    <t>Scope of work includes exterior wall and window renewal including by not limited to: rainscreen wall assembly (new hardie-plank lap siding to replace existing wood and stucco siding)</t>
  </si>
  <si>
    <t xml:space="preserve"> window &amp; balcony door replacement</t>
  </si>
  <si>
    <t xml:space="preserve"> roof band-board replacement</t>
  </si>
  <si>
    <t xml:space="preserve"> sheathing and waterproofing membrane at balconies and decks</t>
  </si>
  <si>
    <t xml:space="preserve"> new targeted flashing replacement. </t>
  </si>
  <si>
    <t xml:space="preserve"> Schedule B (Architectural)</t>
  </si>
  <si>
    <t xml:space="preserve"> Schedule B (Structural)</t>
  </si>
  <si>
    <t xml:space="preserve"> and Schedule D Farhad Hemmati</t>
  </si>
  <si>
    <t xml:space="preserve"> P.Eng. (604.369.1630) provided for this project. </t>
  </si>
  <si>
    <t>OK for planning</t>
  </si>
  <si>
    <t xml:space="preserve"> as per M.Alborg</t>
  </si>
  <si>
    <t xml:space="preserve"> 2022.03.02. </t>
  </si>
  <si>
    <t xml:space="preserve">Building Review Branch Notes: </t>
  </si>
  <si>
    <t>1.\tThis permit has been reviewed under the requirements of the VBBL #12511 (2019)</t>
  </si>
  <si>
    <t>2.\tNew openings to match existing.";;Abin Varghese DBA: BMAC Technologies and Consulting Inc.;"220 8208 Swenson Way</t>
  </si>
  <si>
    <t xml:space="preserve"> BC  V4G1J6";Dwelling Uses;Multiple Dwelling;;;2022;Marpole;"{""coordinates"": [-123.1253634</t>
  </si>
  <si>
    <t xml:space="preserve"> 49.2079629]</t>
  </si>
  <si>
    <t xml:space="preserve"> ""type"": ""Point""}";2022-05;49.2079629</t>
  </si>
  <si>
    <t>BP-2022-01284;2022-03-11;2022-05-16;66;35000.0;Addition / Alteration;2893 E 1ST AVENUE</t>
  </si>
  <si>
    <t xml:space="preserve"> BC V5M 1A9;"Field Review - Addition / Alteration - Change of use from Retail (shell) to Hair Salon and interior alterations to provide improvements for new tenant (First TI) at 2893 E 1st Ave in this exsting mixed-use buiding.</t>
  </si>
  <si>
    <t>Tenant: Yeonhwa Park</t>
  </si>
  <si>
    <t>OK for field review as per Nehzat J.</t>
  </si>
  <si>
    <t xml:space="preserve"> March 11</t>
  </si>
  <si>
    <t xml:space="preserve"> 604-771-8311</t>
  </si>
  <si>
    <t>- Sch B (Plumb</t>
  </si>
  <si>
    <t xml:space="preserve"> Mech): Hardeer S. Gill</t>
  </si>
  <si>
    <t xml:space="preserve"> P.eng.</t>
  </si>
  <si>
    <t xml:space="preserve"> 778-240-7781</t>
  </si>
  <si>
    <t>- BP-2020-03820 shall be completed prior to the completion of this building permit</t>
  </si>
  <si>
    <t xml:space="preserve"> BP-2022-01284.";Renovation - Commercial/ Mixed Use - Lower Complexity;Yeonhwa Park;"2237 Duthie Avenue</t>
  </si>
  <si>
    <t xml:space="preserve"> BC  V5A 2S1";Service Uses;Barber Shop or Beauty Salon;;;2022;Hastings-Sunrise;"{""coordinates"": [-123.0445071</t>
  </si>
  <si>
    <t xml:space="preserve"> 49.2696077]</t>
  </si>
  <si>
    <t xml:space="preserve"> ""type"": ""Point""}";2022-05;49.2696077</t>
  </si>
  <si>
    <t>BP-2022-01297;2022-03-14;2022-05-09;56;100000.0;Addition / Alteration;740 E HASTINGS STREET</t>
  </si>
  <si>
    <t xml:space="preserve"> BC;"Field Review - Addition / Alteration - Interior alterations for fire damage repair to the attached two-car garage on the rear of this existing mixed-use building.</t>
  </si>
  <si>
    <t>Structural Schedule B provided by ZHANCHAO ZHAO";Renovation - Commercial/ Mixed Use - Lower Complexity;Donald Der;"740 E Hastings</t>
  </si>
  <si>
    <t xml:space="preserve"> BC  V6A 1R5";Office Uses;General Office;;;2022;Strathcona;"{""coordinates"": [-123.0885487</t>
  </si>
  <si>
    <t xml:space="preserve"> 49.2810758]</t>
  </si>
  <si>
    <t xml:space="preserve"> ""type"": ""Point""}";2022-05;49.2810758</t>
  </si>
  <si>
    <t>DB-2022-01840;2022-04-07;2022-05-31;54;93500.0;Addition / Alteration;743 KEEFER STREET</t>
  </si>
  <si>
    <t xml:space="preserve"> BC V6A 1Y6;"Field Review - Addition / Alteration - Exterior and interior alterations to change the use of this existing One family dwelling to one family dwelling with a secondary suite in this existing Vancouver Heritage Register 'C' Building.</t>
  </si>
  <si>
    <t xml:space="preserve">Address has been assigned per the approved plans as the access to the secondary suite is from the east site. This access must be provided &amp; maintained at all times; the address must be posted to be easily visible from the street: AND posted by the suite entry in accordance with the Building by-law. </t>
  </si>
  <si>
    <t xml:space="preserve"> hardwired</t>
  </si>
  <si>
    <t xml:space="preserve"> 120 volt smoke alarms with battery back-up and silencing feature</t>
  </si>
  <si>
    <t xml:space="preserve"> in each sleeping unit and within 5m outside each sleeping areas on each storey as per Building Bylaw 9.10.19</t>
  </si>
  <si>
    <t>- Install Carbon Monoxide Alarm as per Building Bylaw 9.32.4.2 &amp;Bulletin 2007-07-BU/EL</t>
  </si>
  <si>
    <t>- Upgrade work under Part 11 (base don the value of work - energuide related Part 11.2.1.4)";Renovation - Residential - Lower Complexity;Vivianne Harms;"4501 West 8th Avenue</t>
  </si>
  <si>
    <t xml:space="preserve"> BC  V6R 2A4";Dwelling Uses;One-family Dwelling w/Sec Suite;;;2022;Strathcona;"{""coordinates"": [-123.0885774</t>
  </si>
  <si>
    <t xml:space="preserve"> 49.2795243]</t>
  </si>
  <si>
    <t xml:space="preserve"> ""type"": ""Point""}";2022-05;49.2795243</t>
  </si>
  <si>
    <t>BP-2022-01382;2022-03-16;2022-05-11;56;250000.0;Addition / Alteration;833 BUTE STREET</t>
  </si>
  <si>
    <t xml:space="preserve"> BC;"Field Review - Addition / Alteration - 833 Bute Street.</t>
  </si>
  <si>
    <t>Interior alterations to provide improvements and to change the use from restaurant class 1 to retail in this existing restaurant/retail building on this site.</t>
  </si>
  <si>
    <t>Scope of work includes the removal of kitchen equipment and items. New walls</t>
  </si>
  <si>
    <t xml:space="preserve"> fixtures/finishes</t>
  </si>
  <si>
    <t xml:space="preserve"> electrical and mechanical.</t>
  </si>
  <si>
    <t>Schedule B - Architectural - Jeremy Pope - 416-425-2222 ext 230</t>
  </si>
  <si>
    <t>Schedule B - Electrical - Albert Valkenburg - 416-444-9263</t>
  </si>
  <si>
    <t>Schedule B - Mechanical/ Plumbing - Rainer Sugiharto - 416-445-8255</t>
  </si>
  <si>
    <t>Energy Upgrade: E2 - Lighting - Upgrade to incorporate Scheduled Shutoff (per 9.4.1.1.(i) of ASHRAE 90.1-2016)</t>
  </si>
  <si>
    <t>Revision #1- Change applicant from Ashley Pope to Leanna Cheung (still with Cutler Design) May 18</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</si>
  <si>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t>
  </si>
  <si>
    <t>Ok for field review as per Kirat Kang - March 11</t>
  </si>
  <si>
    <t xml:space="preserve"> 2022";Renovation - Commercial/ Mixed Use - Lower Complexity;Leanna Cheung DBA: Cutler Design Consulting Ltd.;"195 Alexander Street</t>
  </si>
  <si>
    <t>2nd Floor</t>
  </si>
  <si>
    <t xml:space="preserve"> BC  V6A 1B8";Retail Uses;Retail Store;;;2022;West End;"{""coordinates"": [-123.1276293</t>
  </si>
  <si>
    <t xml:space="preserve"> 49.2856185]</t>
  </si>
  <si>
    <t xml:space="preserve"> ""type"": ""Point""}";2022-05;49.2856185</t>
  </si>
  <si>
    <t>BP-2022-02092;2022-04-21;2022-05-25;34;215000.0;Addition / Alteration;1500 ALBERNI STREET</t>
  </si>
  <si>
    <t xml:space="preserve"> BC V6G 3C9;"Field Review - Addition / Alteration - 1C - 1st Floor</t>
  </si>
  <si>
    <t>Interior alterations to provide improvements to the bathrooms and kitchen at dwelling unit #1C on the 1st floor of this multiple dwelling building on this site.</t>
  </si>
  <si>
    <t>Scope of work:  Demolish interior wall between kitchen &amp; dining area</t>
  </si>
  <si>
    <t xml:space="preserve"> remove/replace existing millwork</t>
  </si>
  <si>
    <t xml:space="preserve"> add a new single sided island</t>
  </si>
  <si>
    <t xml:space="preserve"> new flooring all throughout</t>
  </si>
  <si>
    <t xml:space="preserve"> new shower glass door</t>
  </si>
  <si>
    <t xml:space="preserve"> electrical and plumbing work to suit.</t>
  </si>
  <si>
    <t>DBI to determine if Schedule B Structural is required to remove the wall between the kitchen and the dining area</t>
  </si>
  <si>
    <t>E2 - Lighting - Install energy efficient lighting fixtures (single occupied space area)</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</si>
  <si>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Complexity;Shawn Milani;"4880 Bennet St</t>
  </si>
  <si>
    <t>Unit#2906</t>
  </si>
  <si>
    <t xml:space="preserve"> BC  V5H 4J9";Dwelling Uses;Multiple Dwelling;;;2022;West End;"{""coordinates"": [-123.1308294</t>
  </si>
  <si>
    <t xml:space="preserve"> 49.2894014]</t>
  </si>
  <si>
    <t xml:space="preserve"> ""type"": ""Point""}";2022-05;49.2894014</t>
  </si>
  <si>
    <t>BP-2022-01458;2022-03-21;2022-05-05;45;0.0;Salvage and Abatement;1355 E 36TH AVENUE</t>
  </si>
  <si>
    <t xml:space="preserve"> BC V5W 1E1;"Low Density Housing - Salvage and Abatement - Salvage and abatement permit only for DB-2021-06724 and to be completed under the supervision of a qualified professional work. This permit does not authorize demolition</t>
  </si>
  <si>
    <t>QP:Tarlochan (Terry) Sunar- MCA Environmental Consulting Inc. - (604)-805-1344";;Dee Spencer DBA: Terra Firma Design Ltd.;"5620 EAGLE COURT</t>
  </si>
  <si>
    <t xml:space="preserve"> BC  V7R4T9";Dwelling Uses;One-Family Dwelling;Kingsman Excavating Ltd.;"Unit 1104</t>
  </si>
  <si>
    <t xml:space="preserve"> 7360 137 ST</t>
  </si>
  <si>
    <t>15559 59 Ave</t>
  </si>
  <si>
    <t xml:space="preserve"> BC  V3S4N8";2022;Kensington-Cedar Cottage;"{""coordinates"": [-123.0778664</t>
  </si>
  <si>
    <t xml:space="preserve"> 49.2379528]</t>
  </si>
  <si>
    <t xml:space="preserve"> ""type"": ""Point""}";2022-05;49.2379528</t>
  </si>
  <si>
    <t>BP-2022-02322;2022-05-03;2022-05-12;9;0.0;Salvage and Abatement;2190 E 19TH AVENUE</t>
  </si>
  <si>
    <t xml:space="preserve"> BC V5N 2J6;"Low Density Housing - Salvage and Abatement - Building Permit for DB-2022-02318 Building Permit for DB-2022-02218 2FD + 2SS</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</si>
  <si>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site.";;Minh Ta DBA: Pinnacle Decision Design Associates Ltd.;"PO BOX 77026 KINGSWAY </t>
  </si>
  <si>
    <t>KNIGHT RPO</t>
  </si>
  <si>
    <t xml:space="preserve">VANCOUVER </t>
  </si>
  <si>
    <t xml:space="preserve"> BC  V5V5E7";Dwelling Uses;One-Family Dwelling;Kingsman Excavating Ltd.;"Unit 1104</t>
  </si>
  <si>
    <t xml:space="preserve"> BC  V3S4N8";2022;Kensington-Cedar Cottage;"{""coordinates"": [-123.0599956</t>
  </si>
  <si>
    <t xml:space="preserve"> 49.252159]</t>
  </si>
  <si>
    <t xml:space="preserve"> ""type"": ""Point""}";2022-05;49.252159</t>
  </si>
  <si>
    <t>BP-2022-01220;2022-03-08;2022-05-09;62;15000.0;Demolition / Deconstruction;2666 OXFORD STREET</t>
  </si>
  <si>
    <t xml:space="preserve"> BC V5K 1N3;"Low Density Housing - Demolition / Deconstruction - To demolish the existing one family dwelling building ($15</t>
  </si>
  <si>
    <t>75% Recycling Rate of Building Materials Required</t>
  </si>
  <si>
    <t>This permit is subject to the Green Demolition Bylaw (11023)";;Carman Kwan DBA: Architectural Collective;"677 East 27th Av</t>
  </si>
  <si>
    <t xml:space="preserve"> BC  V5V 2K7";Dwelling Uses;One-Family Dwelling;Kingsman Excavating Ltd.;"Unit 1104</t>
  </si>
  <si>
    <t xml:space="preserve"> BC  V3S4N8";2022;Hastings-Sunrise;"{""coordinates"": [-123.0502988</t>
  </si>
  <si>
    <t>BP-2022-00539;2022-02-04;2022-05-02;87;15000.0;Demolition / Deconstruction;2033 KITCHENER STREET</t>
  </si>
  <si>
    <t xml:space="preserve"> BC V5L 2W6;"Low Density Housing - Demolition / Deconstruction - To demolish the existing one family dwelling building ($15</t>
  </si>
  <si>
    <t>Demolition â€“ Pre 1950â€™s</t>
  </si>
  <si>
    <t>Pre-1950</t>
  </si>
  <si>
    <t>Green Demolition Conditions Apply : 75% Recycling Rate of Building Materials Required</t>
  </si>
  <si>
    <t xml:space="preserve">Note:  Demo Declaration by Deconstruction  â€“ </t>
  </si>
  <si>
    <t>Kingsman Excavating Ltd. (Jas Dhami)   (604)-354-9049";;Carman Kwan DBA: Architectural Collective;"677 East 27th Av</t>
  </si>
  <si>
    <t xml:space="preserve"> BC  V3S4N8";2022;Grandview-Woodland;"{""coordinates"": [-123.0630305</t>
  </si>
  <si>
    <t>BP-2022-01635;2022-03-30;2022-05-26;57;0.0;Salvage and Abatement;3060 E 14TH AVENUE</t>
  </si>
  <si>
    <t xml:space="preserve"> BC V5M 2J2;"Low Density Housing - Salvage and Abatement - Salvage and Abatement Permit only for Building permit: DB-2021-06566 and to be completed under the supervision of a qualified professional. This permit does not authorize demolition</t>
  </si>
  <si>
    <t>QP: Kurt McInnes (Apolleon Engineering)</t>
  </si>
  <si>
    <t>Demolition permit: DB-2022-01634";;Merry Gao DBA: Yan Building Design Studio Ltd.;"12288 Shinde Place</t>
  </si>
  <si>
    <t xml:space="preserve"> BC  V7E 0C2";Dwelling Uses;One-Family Dwelling;San Contracting &amp; Excavating Ltd;"6574 Holly Park Dr</t>
  </si>
  <si>
    <t xml:space="preserve"> BC  V4K 4Y7";2022;Renfrew-Collingwood;"{""coordinates"": [-123.0400338</t>
  </si>
  <si>
    <t xml:space="preserve"> 49.2569729]</t>
  </si>
  <si>
    <t xml:space="preserve"> ""type"": ""Point""}";2022-05;49.2569729</t>
  </si>
  <si>
    <t>DB-2022-01545;2022-03-25;2022-05-25;61;200000.0;Addition / Alteration;515 E 31ST AVENUE</t>
  </si>
  <si>
    <t xml:space="preserve"> BC V5V 2W7;"Field Review - Addition / Alteration - Exterior and interior alterations to change the use from 1FD + SS to 1FD.</t>
  </si>
  <si>
    <t>Scope of work to include: new front patio</t>
  </si>
  <si>
    <t xml:space="preserve"> relocate kitchen/powder room on main floor</t>
  </si>
  <si>
    <t xml:space="preserve"> new window and exterior doors</t>
  </si>
  <si>
    <t xml:space="preserve"> millwork/finishes throughout</t>
  </si>
  <si>
    <t>Structural/Geotechnical Schedule B - Jeff Allester P.Eng - 604-228-0518</t>
  </si>
  <si>
    <t>Separate sprinkler permit required</t>
  </si>
  <si>
    <t>OK for DB per S. Erichsen";Renovation - Residential - Lower Complexity;Ian McLean DBA: Ian McLean Architect Inc.;"3328 Adanac Street</t>
  </si>
  <si>
    <t xml:space="preserve"> BC  V5K 2P3";Dwelling Uses;One-Family Dwelling</t>
  </si>
  <si>
    <t xml:space="preserve">One-family Dwelling w/Sec Suite;Rembrandt Renovations Ltd;"222 Churchill Ave  </t>
  </si>
  <si>
    <t xml:space="preserve"> BC  V3L 4N8";2022;Riley Park;"{""coordinates"": [-123.0937989</t>
  </si>
  <si>
    <t xml:space="preserve"> 49.2429142]</t>
  </si>
  <si>
    <t xml:space="preserve"> ""type"": ""Point""}";2022-05;49.2429142</t>
  </si>
  <si>
    <t>BP-2022-02365;2022-05-05;2022-05-12;7;0.0;Salvage and Abatement;2218 E 38TH AVENUE</t>
  </si>
  <si>
    <t xml:space="preserve"> BC V5P 1H1;"Low Density Housing - Salvage and Abatement - Salvage and Abatement Permit only for Building permit: DB-2022-00525 and to be completed under the supervision of a qualified professional.  This permit does not authorize demolition</t>
  </si>
  <si>
    <t>Deconstruction Permit: BP-2022-02364</t>
  </si>
  <si>
    <t>QP: EPOCH Environmental Consulting Ltd.";;Parminder Rishi DBA: Rishi Holdings Ltd;"2854 West 37th Avenue</t>
  </si>
  <si>
    <t xml:space="preserve"> BC  V6N 2T6";Dwelling Uses;One-Family Dwelling;Canadian Excavating Ltd;"6898 130 St</t>
  </si>
  <si>
    <t xml:space="preserve"> BC  V3W 4J5";2022;Kensington-Cedar Cottage;"{""coordinates"": [-123.0613582</t>
  </si>
  <si>
    <t xml:space="preserve"> 49.2356305]</t>
  </si>
  <si>
    <t xml:space="preserve"> ""type"": ""Point""}";2022-05;49.2356305</t>
  </si>
  <si>
    <t>BP-2021-06861;2021-12-22;2022-05-30;159;26000.0;Demolition / Deconstruction;431 MCLEAN DRIVE</t>
  </si>
  <si>
    <t xml:space="preserve"> BC V5L 3M5;"Enquiry Centre - Demolition / Deconstruction - To demolish this one family dwelling building to grade.</t>
  </si>
  <si>
    <t>75% recycling requirement</t>
  </si>
  <si>
    <t>Ok for Sips per K. Vogt</t>
  </si>
  <si>
    <t xml:space="preserve"> Dec 23rd</t>
  </si>
  <si>
    <t>5) Demo to grade only. No soil disturbance or excavation of soil other than that which is incidental to the demolition is permitted under this permit.";;Heather Howat;"230-49 Dunlevy St</t>
  </si>
  <si>
    <t xml:space="preserve"> BC  V6A 3A3";Dwelling Uses;One-Family Dwelling;Octiscapes Site Services Ltd;"1051 Page St  </t>
  </si>
  <si>
    <t xml:space="preserve"> BC  V6V 2Y4";2022;Grandview-Woodland;"{""coordinates"": [-123.074346</t>
  </si>
  <si>
    <t xml:space="preserve"> 49.2807339]</t>
  </si>
  <si>
    <t xml:space="preserve"> ""type"": ""Point""}";2022-05;49.2807339</t>
  </si>
  <si>
    <t>DB-2021-06762;2021-12-19;2022-05-31;163;840250.0;New Building;7525 ELLIOTT STREET</t>
  </si>
  <si>
    <t xml:space="preserve"> BC V5S 2N8;"Low Density Housing - New Building - To construct a 2 storey one-family dwelling with a secondary suite located in the Basement ($840</t>
  </si>
  <si>
    <t>250.00) with an open parking pad</t>
  </si>
  <si>
    <t>1.\tCovenant registered at the Land Title Office under CA9712303</t>
  </si>
  <si>
    <t>4.\tA/C proposed â€“ Exterior component located in Rear Yard (West)</t>
  </si>
  <si>
    <t xml:space="preserve"> Interior component located in Second floor</t>
  </si>
  <si>
    <t>5.\tSchedule B: (Antony Wang) P.Eng (604.618.6236) Structural</t>
  </si>
  <si>
    <t>6.\tSchedule B: (Heqing Jian) P.Eng (778.987.7461) Geotechnical</t>
  </si>
  <si>
    <t>7.\tHPO: Residential Builder- M. Tse Construction Inc.</t>
  </si>
  <si>
    <t>Principle Dwelling: #1-7525 Elliott St</t>
  </si>
  <si>
    <t>Secondary Suite: #2-7525 Elliott St</t>
  </si>
  <si>
    <t>Laneway home: #3-7525 Elliott St</t>
  </si>
  <si>
    <t xml:space="preserve"> access to the rear unit is from the East side. This access must be provided &amp; maintained at all times and the building addresses posted to be visible from the street in accordance with the Building By-law.</t>
  </si>
  <si>
    <t xml:space="preserve">**THIS PERMIT HAS BEEN ISSUED UNDER THE REQUIREMENTS OF VBBL #12511 (2019) **";New Build - Low Density Housing;Mike Chu DBA: Westpoint Design &amp; Development Ltd.;"2268 West 34th Avenue </t>
  </si>
  <si>
    <t xml:space="preserve"> BC  V6M1G6";Dwelling Uses;One-family Dwelling w/Sec Suite;M Tse Construction Inc;;2022;Victoria-Fraserview;"{""coordinates"": [-123.054234</t>
  </si>
  <si>
    <t xml:space="preserve"> 49.2159153]</t>
  </si>
  <si>
    <t xml:space="preserve"> ""type"": ""Point""}";2022-05;49.2159153</t>
  </si>
  <si>
    <t>DB-2022-01315;2022-03-14;2022-05-31;78;15000.0;Demolition / Deconstruction;7525 ELLIOTT STREET</t>
  </si>
  <si>
    <t xml:space="preserve"> BC V5S 2N8;"Low Density Housing - Demolition / Deconstruction - Demolition â€“ Conventional (Standard)</t>
  </si>
  <si>
    <t>Note:  Demo Declaration â€“</t>
  </si>
  <si>
    <t xml:space="preserve"> Canadian Excavating Ltd (Nirmal Brar)   (604)-728-0434";;Mike Chu DBA: Westpoint Design &amp; Development Ltd.;"2268 West 34th Avenue </t>
  </si>
  <si>
    <t xml:space="preserve"> BC  V6M1G6";Dwelling Uses;One-Family Dwelling;Canadian Excavating Ltd;"6898 130 St</t>
  </si>
  <si>
    <t xml:space="preserve"> BC  V3W 4J5";2022;Victoria-Fraserview;"{""coordinates"": [-123.054234</t>
  </si>
  <si>
    <t>BP-2022-01480;2022-03-21;2022-05-05;45;0.0;Salvage and Abatement;3916 NOOTKA STREET</t>
  </si>
  <si>
    <t xml:space="preserve"> BC V5R 2C9;"Low Density Housing - Salvage and Abatement - Salvage and abatement permit only for DB-2021-06756 and to be completed under the supervision of a qualified professional. This permit does not authorize demolition</t>
  </si>
  <si>
    <t>QP: Jereld Salazar EMTEC Environmental</t>
  </si>
  <si>
    <t xml:space="preserve"> Health &amp; Safety Consulting Inc. \tCIH</t>
  </si>
  <si>
    <t xml:space="preserve"> CRSP\t604-369-7062</t>
  </si>
  <si>
    <t>Demolition/ Deconstruction Permit: DB-2022-01478</t>
  </si>
  <si>
    <t xml:space="preserve">Building Permit: DB-2021-06756";;Qi Li DBA: LQ Design Group Ltd;"2171 W. 15th Avenue </t>
  </si>
  <si>
    <t xml:space="preserve"> BC  V6K 2Y4";Dwelling Uses;One-Family Dwelling;Canadian Excavating Ltd;"6898 130 St</t>
  </si>
  <si>
    <t xml:space="preserve"> BC  V3W 4J5";2022;Renfrew-Collingwood;"{""coordinates"": [-123.0412416</t>
  </si>
  <si>
    <t xml:space="preserve"> 49.2494484]</t>
  </si>
  <si>
    <t xml:space="preserve"> ""type"": ""Point""}";2022-05;49.2494484</t>
  </si>
  <si>
    <t>BP-2022-02513;2022-05-12;2022-05-27;15;0.0;Salvage and Abatement;4362 JAMES STREET</t>
  </si>
  <si>
    <t xml:space="preserve"> BC V5V 3H7;"Low Density Housing - Salvage and Abatement - Building Permit for DB-2022-00850</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</si>
  <si>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site.";;Michael Wartman DBA: MIZA Architects Inc.;"#303-2425 Quebec Street</t>
  </si>
  <si>
    <t xml:space="preserve"> BC  V5T 4L6";Dwelling Uses;One-Family Dwelling;Estata Enterprises Ltd;"550 W BROADWAY  </t>
  </si>
  <si>
    <t>Unit 621</t>
  </si>
  <si>
    <t xml:space="preserve"> BC  V5Z 0E9";2022;Riley Park;"{""coordinates"": [-123.1035987</t>
  </si>
  <si>
    <t xml:space="preserve"> 49.2465107]</t>
  </si>
  <si>
    <t xml:space="preserve"> ""type"": ""Point""}";2022-05;49.2465107</t>
  </si>
  <si>
    <t>BP-2021-04446;2021-08-18;2022-05-10;265;15000.0;Demolition / Deconstruction;3582 E PENDER STREET</t>
  </si>
  <si>
    <t xml:space="preserve"> BC V5K 2E3;"Low Density Housing - Demolition / Deconstruction - To demolish the existing one family dwelling building ($15</t>
  </si>
  <si>
    <t>Note: Pre-1950 recycling requirement: 75% of non-hazardous construction waste.";;Jugraj Bains DBA: 1237002BC LTD;"9908 126 Street</t>
  </si>
  <si>
    <t xml:space="preserve"> BC  V3W6P4";Dwelling Uses;One-Family Dwelling;MBD Trucking Excavating Ltd;;2022;Hastings-Sunrise;"{""coordinates"": [-123.0263834</t>
  </si>
  <si>
    <t xml:space="preserve"> 49.2798467]</t>
  </si>
  <si>
    <t xml:space="preserve"> ""type"": ""Point""}";2022-05;49.2798467</t>
  </si>
  <si>
    <t>BP-2022-02012;2022-04-14;2022-05-05;21;90000.0;Addition / Alteration;1858 W 5TH AVENUE #303</t>
  </si>
  <si>
    <t xml:space="preserve"> BC V6J 1P3;"Field Review - Addition / Alteration - #303 - 3rd floor</t>
  </si>
  <si>
    <t>Interior alterations to this existing dwelling unit on the 3rd floor (#303) in this existing Municipally Designated Vancouver Heritage ""B"" multiple dwelling building on this site.</t>
  </si>
  <si>
    <t>Scope of work: replace kitchen cabinets</t>
  </si>
  <si>
    <t xml:space="preserve"> applicances</t>
  </si>
  <si>
    <t xml:space="preserve"> ensuite and bathroom finishes and fixtures</t>
  </si>
  <si>
    <t xml:space="preserve"> new lighting</t>
  </si>
  <si>
    <t xml:space="preserve">OK for Field Review by Kim Vogt. </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</si>
  <si>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Complexity;Peggie Yuen DBA: DWG Design Work Group Ltd;"Unit 203 - 5066 Kingsway</t>
  </si>
  <si>
    <t xml:space="preserve"> BC  V5H 2E7";Dwelling Uses;Dwelling Unit;Bricklane Developments;;2022;Kitsilano;"{""coordinates"": [-123.1471462</t>
  </si>
  <si>
    <t xml:space="preserve"> 49.2668208]</t>
  </si>
  <si>
    <t xml:space="preserve"> ""type"": ""Point""}";2022-05;49.2668208</t>
  </si>
  <si>
    <t>DB-2021-06056;2021-11-18;2022-05-02;165;167250.0;New Building;2245 GARDEN DRIVE</t>
  </si>
  <si>
    <t xml:space="preserve"> BC;"Low Density Housing - New Building - To construct a 2 storey laneway house building ($167</t>
  </si>
  <si>
    <t>250) with an open parking pad</t>
  </si>
  <si>
    <t xml:space="preserve">Note:  Bldg 1 (principal bldg) addressed 2296 E 6th Ave retained on site.   </t>
  </si>
  <si>
    <t>2.\tSchedule B:  Yatendra Kumar Sharma (778) 863-7076 (Structural &amp; Geotechnical)</t>
  </si>
  <si>
    <t>3. \tHPO: Residential Builder- RichTown Construction Ltd</t>
  </si>
  <si>
    <t>4.     Entire Building to have NFPA 13-D</t>
  </si>
  <si>
    <t>2245 Garden Drive - Laneway House (1.5 storey)</t>
  </si>
  <si>
    <t xml:space="preserve">Address number assigned as per approved plans for Fire and Emergency response. The address number is to be posted and to the building and to be visible from the street in accordance with the Building By-law prior to final inspection. </t>
  </si>
  <si>
    <t>****ALL PROJECT COORINATOR NOTES HAS BEEN ACCEPTED BY THE APPLICANT****</t>
  </si>
  <si>
    <t>******THIS PERMIT HAS BEEN ISSUED UNDER THE REQUIREMENTS OF VBBL #12511 (2019)******";New Build - Standalone Laneway;Simon Wong DBA: Richtown Construction Ltd.;"6240 Sheridan Rd</t>
  </si>
  <si>
    <t xml:space="preserve"> BC  V7E 4W7";Dwelling Uses;Laneway House;RICHTOWN CONSTRUCTION LTD;;2022;Grandview-Woodland;"{""coordinates"": [-123.0581685</t>
  </si>
  <si>
    <t xml:space="preserve"> 49.2646315]</t>
  </si>
  <si>
    <t xml:space="preserve"> ""type"": ""Point""}";2022-05;49.2646315</t>
  </si>
  <si>
    <t>DB-2021-04683;2021-09-02;2022-05-13;253;697750.0;New Building;7637 HUDSON STREET</t>
  </si>
  <si>
    <t xml:space="preserve"> BC V6P 4L5;"Low Density Housing - New Building - To construct a 2 storey + basement one-family dwelling with a secondary suite ($697</t>
  </si>
  <si>
    <t>750) located in the basement.</t>
  </si>
  <si>
    <t>Note:  Parking for the site has been provided under DB-2021-04689 (Laneway House)</t>
  </si>
  <si>
    <t>Note: This Building Permit will remain in a suspended status until the associated (green) Demolition Permit BP-2021-04684 is completed.</t>
  </si>
  <si>
    <t>1- Covenant registered at the Land Title Office under CA9409820</t>
  </si>
  <si>
    <t>5- Schedule B:  Scott Ash-Anderson</t>
  </si>
  <si>
    <t xml:space="preserve"> P.Eng (604.228.0518) Structural</t>
  </si>
  <si>
    <t>5- Schedule B:  Ward Phillips</t>
  </si>
  <si>
    <t xml:space="preserve"> P.Eng (604.716.8881) Geotechnical</t>
  </si>
  <si>
    <t>4- HPO: Residential Builder - Saint Construction Management Ltd</t>
  </si>
  <si>
    <t xml:space="preserve">Address and suite numbers assigned as per approved plans for Fire and Emergency response. The address number is to be posted to the building to be visible from the street and the suite numbers are to be posted at the suite entries in accordance with the Building By-law prior to final inspection.   </t>
  </si>
  <si>
    <t>******THIS PERMIT HAS BEEN ISSUED UNDER THE REQUIREMENTS OF VBBL #12511 (2019)******";New Build - Low Density Housing;Shora Parvaresh DBA: Noble Architecture;"PH2 - 188 Keefer st</t>
  </si>
  <si>
    <t xml:space="preserve"> BC  V6A 0E3";Dwelling Uses;One-family Dwelling w/Sec Suite;Saint Construction Management Ltd;"2323 BOUNDARY ROAD  </t>
  </si>
  <si>
    <t>Unit 208</t>
  </si>
  <si>
    <t xml:space="preserve"> BC  V5M 4V8";2022;Marpole;"{""coordinates"": [-123.1345041</t>
  </si>
  <si>
    <t xml:space="preserve"> 49.2163765]</t>
  </si>
  <si>
    <t xml:space="preserve"> ""type"": ""Point""}";2022-05;49.2163765</t>
  </si>
  <si>
    <t>DB-2021-05390;2021-10-17;2022-05-19;214;225000.0;New Building;93 W 28TH AVENUE #3</t>
  </si>
  <si>
    <t xml:space="preserve"> BC V5Y 2K7;"Low Density Housing - New Building - To construct a 2 storey laneway house building ($225</t>
  </si>
  <si>
    <t>000) with 1 open parking pad</t>
  </si>
  <si>
    <t>5.\tSchedule B: (Yongkang Deng) P.Eng (604.505.6816) Structural</t>
  </si>
  <si>
    <t>6.\tSchedule B: (Yongkang Deng) P.Eng (604.505.6816) Geotechnical</t>
  </si>
  <si>
    <t>7.\tHPO: Residential Builder- Royal Mountain Construction Inc.</t>
  </si>
  <si>
    <t>Principle Dwelling: #1-93 W 28th Av</t>
  </si>
  <si>
    <t>Laneway home: #3-93 W 28th Av</t>
  </si>
  <si>
    <t>*EXISTING HOUSE* Note: Bldg 1 (principal bldg) addressed #1-93 W 28th Av retained on site.</t>
  </si>
  <si>
    <t>**THIS PERMIT HAS BEEN ISSUED UNDER THE REQUIREMENTS OF VBBL #12511 (2019) **";New Build - Standalone Laneway;Merry Gao DBA: Yan Building Design Studio Ltd.;"12288 Shinde Place</t>
  </si>
  <si>
    <t xml:space="preserve"> BC  V7E 0C2";Dwelling Uses;Laneway House;Royal Mountain Construction Inc.;;2022;Riley Park;"{""coordinates"": [-123.1067703</t>
  </si>
  <si>
    <t xml:space="preserve"> 49.2460824]</t>
  </si>
  <si>
    <t xml:space="preserve"> ""type"": ""Point""}";2022-05;49.2460824</t>
  </si>
  <si>
    <t>DB-2021-03418;2021-07-05;2022-05-13;312;659900.0;New Building;4283 JOHN STREET</t>
  </si>
  <si>
    <t xml:space="preserve"> BC V5V 3W8;"Low Density Housing - New Building - To construct a two-storey two-family dwelling with a detached accessory building (garage) at the rear providing 2 parking spaces</t>
  </si>
  <si>
    <t>This Building Permit will remain in a suspended status until the associated (green) Demolition Permit BP-2021-03419 is completed.</t>
  </si>
  <si>
    <t>1. No strata titling permitted.</t>
  </si>
  <si>
    <t>2. No A/C units proposed.</t>
  </si>
  <si>
    <t xml:space="preserve">4. Schedule B: Alan Prahalad P.Eng (604.831.1431) Structural </t>
  </si>
  <si>
    <t>5. Schedule B: J.Troy lssigonis P.Eng (604.770.0355) Geotechnical</t>
  </si>
  <si>
    <t>6. HPO: Zimal Homes Inc.</t>
  </si>
  <si>
    <t>4283 John St - One Family Dwelling (basement</t>
  </si>
  <si>
    <t xml:space="preserve"> 1st</t>
  </si>
  <si>
    <t xml:space="preserve"> &amp; 2nd floor)</t>
  </si>
  <si>
    <t>4285 John St - One Family Dwelling (basement</t>
  </si>
  <si>
    <t>******THIS PERMIT HAS BEEN ISSUED UNDER THE REQUIREMENTS OF VBBL #12511 (2019)******";New Build - Low Density Housing;steele malott DBA: Zimal Homes Inc;"75-2710 barnet hwy</t>
  </si>
  <si>
    <t>coquitlam</t>
  </si>
  <si>
    <t xml:space="preserve"> BC  V3B1B8";Dwelling Uses;Two-Family Dwelling;Zimal Homes Inc;"2710 Barnet Hwy  </t>
  </si>
  <si>
    <t>Unit 75</t>
  </si>
  <si>
    <t xml:space="preserve"> BC  V3B 1B8";2022;Riley Park;"{""coordinates"": [-123.0977747</t>
  </si>
  <si>
    <t xml:space="preserve"> 49.2467505]</t>
  </si>
  <si>
    <t xml:space="preserve"> ""type"": ""Point""}";2022-05;49.2467505</t>
  </si>
  <si>
    <t>DB-2021-04496;2021-08-23;2022-05-18;268;224452.5;New Building;1914 W 43RD AVENUE #3</t>
  </si>
  <si>
    <t xml:space="preserve"> BC V6M 2C6;"Low Density Housing - New Building - **NFPA 13R**</t>
  </si>
  <si>
    <t>To construct a 2 storey laneway house building ($224</t>
  </si>
  <si>
    <t>452.50) with an attached garage and 1 open parking pad</t>
  </si>
  <si>
    <t>1.\tCovenant registered at the Land Title Office under CA9341431</t>
  </si>
  <si>
    <t>4.\tSchedule B: (ANTONY WANG) P.Eng (604-618-6236) Structural &amp; Geotechnical</t>
  </si>
  <si>
    <t>5.\tHPO: Residential Builder- (Yik Sun Enterprises Ltd.)</t>
  </si>
  <si>
    <t xml:space="preserve"> INCLUDING THE ATTACHED GARAGE</t>
  </si>
  <si>
    <t xml:space="preserve"> to be sprinklered to NFPA 13R.</t>
  </si>
  <si>
    <t>NOTE: To achieve the required FSR. A floor space exclusion of 3% has been applied to this application as per section 11.17.24 (d) of the district schedule</t>
  </si>
  <si>
    <t>Principle Dwelling: #1-1914 W 43rd Av - One Family Dwelling (2 storey with cellar)</t>
  </si>
  <si>
    <t>Laneway home: #3-1914 W 43rd Av</t>
  </si>
  <si>
    <t xml:space="preserve">Address has been assigned per the approved plans as the fire/emergency access to the laneway house is from the East side. This access must be provided &amp; maintained at 20' Lane at all times in accordance with the Building By-law. </t>
  </si>
  <si>
    <t>*NEW HOUSE* Note: See DB-2021-04492 for Bldg 1 on site (principal bldg) addressed #1-1914 W 43rd Av.</t>
  </si>
  <si>
    <t>**THIS PERMIT HAS BEEN ISSUED UNDER THE REQUIREMENTS OF VBBL #12511 (2019) **";New Build - Low Density Housing;John Henshaw DBA: John Henshaw Architect Inc.;"1666 W. 75th Avenue</t>
  </si>
  <si>
    <t xml:space="preserve"> BC  V6P 6G2";Dwelling Uses;Laneway House;Yick Sun Enterprises Ltd;;2022;Kerrisdale;"{""coordinates"": [-123.1497705</t>
  </si>
  <si>
    <t xml:space="preserve"> 49.2323827]</t>
  </si>
  <si>
    <t xml:space="preserve"> ""type"": ""Point""}";2022-05;49.2323827</t>
  </si>
  <si>
    <t>BP-2021-04857;2021-09-16;2022-05-18;244;15000.0;Demolition / Deconstruction;3459 NANAIMO STREET</t>
  </si>
  <si>
    <t xml:space="preserve"> BC V5N 5G9;"Low Density Housing - Demolition / Deconstruction - To demolish the existing one family dwelling building ($15</t>
  </si>
  <si>
    <t>Demo Declaration â€“ Apolla Demolition &amp; Excavation Ltd</t>
  </si>
  <si>
    <t>75% Recycling Rate of Building Materials Required";;Brian Gee;"2451 east 24th avenue</t>
  </si>
  <si>
    <t xml:space="preserve"> BC  V5R1C7";Dwelling Uses;One-Family Dwelling;APOLLA DEMOLITION &amp; EXCAVATING LTD.;;2022;Kensington-Cedar Cottage;"{""coordinates"": [-123.0571786</t>
  </si>
  <si>
    <t xml:space="preserve"> 49.2526137]</t>
  </si>
  <si>
    <t xml:space="preserve"> ""type"": ""Point""}";2022-05;49.2526137</t>
  </si>
  <si>
    <t>BP-2022-01691;2022-04-01;2022-05-19;48;0.0;Salvage and Abatement;1548 E 41ST AVENUE</t>
  </si>
  <si>
    <t xml:space="preserve"> BC V5P 1K2;"Low Density Housing - Salvage and Abatement - Salvage and Abatement Permit only for Building permit: DB-2021-06751 and to be completed under the supervision of a qualified professional.  This permit does not authorize demolition</t>
  </si>
  <si>
    <t>Demolition Permit: DB-2022-01690</t>
  </si>
  <si>
    <t>QP: BCQP Consultants (www.BCQP.ca)";;Amardeep Dhillon DBA: Space Smart Home Design;"1307 East 55th Avenue</t>
  </si>
  <si>
    <t xml:space="preserve"> BC  V5X 1P4";Dwelling Uses;One-Family Dwelling;Bhullar Excavating and Demolition;;2022;Victoria-Fraserview;"{""coordinates"": [-123.0736712</t>
  </si>
  <si>
    <t xml:space="preserve"> 49.2324072]</t>
  </si>
  <si>
    <t xml:space="preserve"> ""type"": ""Point""}";2022-05;49.2324072</t>
  </si>
  <si>
    <t>BP-2021-05048;2021-09-27;2022-05-30;245;15000.0;Demolition / Deconstruction;1926 E 34TH AVENUE</t>
  </si>
  <si>
    <t xml:space="preserve"> BC V5P 1A6;"Low Density Housing - Demolition / Deconstruction - To demolish the existing one family dwelling building ($15</t>
  </si>
  <si>
    <t>This permit is subject to the Green Demolition Bylaw (11023)";;Ronald Tam DBA: Trans Pacific Homes;"2219 E 50th Ave</t>
  </si>
  <si>
    <t xml:space="preserve"> BC  V5P 1V6";Dwelling Uses;One-Family Dwelling;Bhullar Excavating and Demolition;;2022;Kensington-Cedar Cottage;"{""coordinates"": [-123.066747</t>
  </si>
  <si>
    <t xml:space="preserve"> 49.2390021]</t>
  </si>
  <si>
    <t xml:space="preserve"> ""type"": ""Point""}";2022-05;49.2390021</t>
  </si>
  <si>
    <t>BP-2022-02394;2022-05-05;2022-05-26;21;0.0;Salvage and Abatement;2761 E 24TH AVENUE</t>
  </si>
  <si>
    <t xml:space="preserve"> BC V5R 1E3;"Low Density Housing - Salvage and Abatement - Salvage and Abatement Permit only for Building permit: DB-2022-01763 and to be completed under the supervision of a qualified professional.  This permit does not authorize demolition</t>
  </si>
  <si>
    <t>Deconstruction Permit: BP-2022-02393</t>
  </si>
  <si>
    <t xml:space="preserve">QP: Kinetic OHS Services Ltd.";;Vahid Zarandi Tabrizi DBA: Developer;"2761 E24th Ave </t>
  </si>
  <si>
    <t xml:space="preserve"> BC  V5R1E3";Dwelling Uses;One-Family Dwelling;Bhullar Excavating and Demolition;;2022;Renfrew-Collingwood;"{""coordinates"": [-123.0475559</t>
  </si>
  <si>
    <t xml:space="preserve"> 49.2490719]</t>
  </si>
  <si>
    <t xml:space="preserve"> ""type"": ""Point""}";2022-05;49.2490719</t>
  </si>
  <si>
    <t>DB-2021-03708;2021-07-16;2022-05-05;293;1150532.5;New Building;2626 W 35TH AVENUE</t>
  </si>
  <si>
    <t xml:space="preserve"> BC V6N 2L8;"Low Density Housing - New Building - To construct a 2 storey one-family dwelling with Cellar ($1</t>
  </si>
  <si>
    <t>532.5) with an open parking pad and 2 car detached garage</t>
  </si>
  <si>
    <t xml:space="preserve"> providing 3 parking space</t>
  </si>
  <si>
    <t>â€œEnvironmental Soil Report to be submitted prior to forms inspection for the Underground Storage Tank.  Environmental Protection review and approval will be required prior to forms inspection.â€</t>
  </si>
  <si>
    <t>The UST will need to be removed.  A suspension will be placed on the building permit pending submission of the environmental report.</t>
  </si>
  <si>
    <t>NOTE: Building permit will be issued and suspended.  â€œWaiting for Environmental Reportâ€</t>
  </si>
  <si>
    <t>1.\tCovenant registered at the Land Title Office under CA9186065</t>
  </si>
  <si>
    <t>3.\tEntire building to be sprinklered 13D</t>
  </si>
  <si>
    <t>4.\tA/C proposed â€“ Exterior component located in rear yard</t>
  </si>
  <si>
    <t xml:space="preserve"> Interior component located in upper floor closest</t>
  </si>
  <si>
    <t>5.\tBar sink located in recreation room</t>
  </si>
  <si>
    <t>6.\tSchedule B: (Antony Wang) P.Eng (604.618.6236) Structural</t>
  </si>
  <si>
    <t>7.\tSchedule B: (Zhao Guan) P.Eng (778.868.5635) Geotechnical</t>
  </si>
  <si>
    <t>8.\tHPO: Residential Builder- Avis Homes Limited</t>
  </si>
  <si>
    <t>Principle Dwelling: #1-2626 W 35th Av</t>
  </si>
  <si>
    <t>Laneway home: #3-2626 W 35th Av</t>
  </si>
  <si>
    <t>**THIS PERMIT HAS BEEN ISSUED UNDER THE REQUIREMENTS OF VBBL #12511 (2019) **";New Build - Low Density Housing;Danny Lung &amp; Sharon Chen DBA: Lung Designs Group Ltd.;"LUNG DESIGNS GROUP LTD</t>
  </si>
  <si>
    <t>UNIT 268-2633 VIKING WAY</t>
  </si>
  <si>
    <t xml:space="preserve"> BC  V6V3B6";Dwelling Uses;One-Family Dwelling;Avis Homes Limited;"10388 Blundell Road  </t>
  </si>
  <si>
    <t xml:space="preserve"> BC  V6Y 1L1";2022;Arbutus-Ridge;"{""coordinates"": [-123.1643722</t>
  </si>
  <si>
    <t xml:space="preserve"> 49.2401088]</t>
  </si>
  <si>
    <t xml:space="preserve"> ""type"": ""Point""}";2022-05;49.2401088</t>
  </si>
  <si>
    <t>BP-2022-00407;2022-01-31;2022-05-06;95;0.0;Salvage and Abatement;3620 W 2ND AVENUE</t>
  </si>
  <si>
    <t xml:space="preserve"> BC V6R 1J7;"Low Density Housing - Salvage and Abatement - Salvage and Abatement Permit only and to be completed under the supervision of a Qualified Professional.  This permit does not authorize demolition</t>
  </si>
  <si>
    <t>QP: Ramin Hamidnejad - Kinetic OHS Services</t>
  </si>
  <si>
    <t xml:space="preserve">      604-401-7174</t>
  </si>
  <si>
    <t xml:space="preserve"> ramin@kineticohs.com";;Jahan Elizeh;"700 Maine Drive</t>
  </si>
  <si>
    <t>Unit 201</t>
  </si>
  <si>
    <t xml:space="preserve"> BC  V7M1H3";Dwelling Uses;Two-Family Dwelling;Van-City Excavating Ltd;;2022;Kitsilano;"{""coordinates"": [-123.1840526</t>
  </si>
  <si>
    <t xml:space="preserve"> 49.2701319]</t>
  </si>
  <si>
    <t xml:space="preserve"> ""type"": ""Point""}";2022-05;49.2701319</t>
  </si>
  <si>
    <t>BP-2022-00709;2022-02-14;2022-05-06;81;15000.0;Demolition / Deconstruction;4705 DUMFRIES STREET</t>
  </si>
  <si>
    <t xml:space="preserve"> BC V5N 3T7;"Low Density Housing - Demolition / Deconstruction - To demolish the existing one family dwelling building ($15</t>
  </si>
  <si>
    <t>Metro Contracting Ltd (Gurvinder Ganghera )   (604-729-1435)";;Jaswant Sidhu DBA: JSS Development Ltd;"1250 E61st Ave</t>
  </si>
  <si>
    <t xml:space="preserve"> BC  V5X2C6";Dwelling Uses;One-Family Dwelling;Metro Contracting LTD;;2022;Kensington-Cedar Cottage;"{""coordinates"": [-123.0739309</t>
  </si>
  <si>
    <t xml:space="preserve"> 49.2428815]</t>
  </si>
  <si>
    <t xml:space="preserve"> ""type"": ""Point""}";2022-05;49.2428815</t>
  </si>
  <si>
    <t>BP-2022-01003;2022-02-25;2022-05-26;90;15000.0;Demolition / Deconstruction;2213 NEWPORT AVENUE</t>
  </si>
  <si>
    <t xml:space="preserve"> BC V5P 2J1;"Low Density Housing - Demolition / Deconstruction - To demolish the existing one family dwelling building ($15</t>
  </si>
  <si>
    <t>Demo Declaration â€“ Metro Contracting Ltd  (604)-729-1435</t>
  </si>
  <si>
    <t>75% Recycling Rate of Building Materials Required";;Jaswant Sidhu DBA: JSS Development Ltd;"1250 E61st Ave</t>
  </si>
  <si>
    <t xml:space="preserve"> BC  V5X2C6";Dwelling Uses;One-Family Dwelling;Metro Contracting LTD;;2022;Victoria-Fraserview;"{""coordinates"": [-123.0616419</t>
  </si>
  <si>
    <t xml:space="preserve"> 49.215532]</t>
  </si>
  <si>
    <t xml:space="preserve"> ""type"": ""Point""}";2022-05;49.215532</t>
  </si>
  <si>
    <t>BP-2021-03645;2021-07-14;2022-05-11;301;55000.0;Addition / Alteration;331 E 36TH AVENUE</t>
  </si>
  <si>
    <t xml:space="preserve"> BC V5W 1C5;"Field Review - Addition / Alteration - Interior alterations to provide improvements to this existing one family dwelling on this site.</t>
  </si>
  <si>
    <t xml:space="preserve"> provide underpinning and construct a new slab and drain tile</t>
  </si>
  <si>
    <t xml:space="preserve"> replacing 3 windows and 1 exterior door</t>
  </si>
  <si>
    <t xml:space="preserve"> install interior walls &amp; doors  </t>
  </si>
  <si>
    <t>OK for field review as per Shelley Dugaro July 14 2021</t>
  </si>
  <si>
    <t>Schedule B Structural  &amp; Geotechnical (permanent &amp; temp) submitted per Jason Hui</t>
  </si>
  <si>
    <t xml:space="preserve"> 778-319-3403";Renovation - Residential - Lower Complexity;Jeff Wallace DBA: Lasnier Wallace Construction Inc./Wallace Underpinning;"201-341 3rd st w</t>
  </si>
  <si>
    <t>NORTH VANCOUVER</t>
  </si>
  <si>
    <t xml:space="preserve"> BC  V7M1G3";Dwelling Uses;One-Family Dwelling;Lasnier Wallace Construction Inc;"888 16th St West  </t>
  </si>
  <si>
    <t>Unit 12</t>
  </si>
  <si>
    <t xml:space="preserve"> BC  V7P 1R3";2022;Riley Park;"{""coordinates"": [-123.0985472</t>
  </si>
  <si>
    <t xml:space="preserve"> 49.238349]</t>
  </si>
  <si>
    <t xml:space="preserve"> ""type"": ""Point""}";2022-05;49.238349</t>
  </si>
  <si>
    <t>BP-2022-02022;2022-04-14;2022-05-02;18;115000.0;Addition / Alteration;1505 W 2ND AVENUE</t>
  </si>
  <si>
    <t xml:space="preserve"> BC V6H 3Y4;"Field Review - Addition / Alteration - #500 - 5th floor</t>
  </si>
  <si>
    <t>Interior alterations to provide tenant improvements for a new office tenant on the 5th floor (#500) of this existing 6-storey commercial building.</t>
  </si>
  <si>
    <t>Scope of work:  Move partition wall between reception and office #1</t>
  </si>
  <si>
    <t xml:space="preserve"> new flooring</t>
  </si>
  <si>
    <t xml:space="preserve"> replace existing t-bar ceiling</t>
  </si>
  <si>
    <t xml:space="preserve"> new kitchenette</t>
  </si>
  <si>
    <t xml:space="preserve"> new double swing doors</t>
  </si>
  <si>
    <t>TENANT:  Strategies 360</t>
  </si>
  <si>
    <t>Ok For Field Review per Kim V - Apr 14/22</t>
  </si>
  <si>
    <t>E2 - Retrofit Path: 1 @ E2</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</si>
  <si>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Complexity;Michelle Miazga-Hall DBA: Port + Quarter Interiors;"824 E 13th Ave</t>
  </si>
  <si>
    <t xml:space="preserve"> BC  V5T 2L5";Office Uses;General Office;BC Coastal Projects Ltd.;;2022;Fairview;"{""coordinates"": [-123.1378345</t>
  </si>
  <si>
    <t xml:space="preserve"> 49.2698889]</t>
  </si>
  <si>
    <t xml:space="preserve"> ""type"": ""Point""}";2022-05;49.2698889</t>
  </si>
  <si>
    <t>BP-2022-00721;2022-02-14;2022-05-12;87;0.0;Salvage and Abatement;8255 ELLIOTT STREET</t>
  </si>
  <si>
    <t xml:space="preserve"> BC V5S 2P3;"Low Density Housing - Salvage and Abatement - Salvage and Abatement Permit only for Building permit: DB-2021-06237and to be completed under the supervision of a qualified professional.  This permit does not authorize demolition</t>
  </si>
  <si>
    <t>Demolition Permit: DB-2022-00719</t>
  </si>
  <si>
    <t>QP: Kinetic OHS Services Ltd.";;TIMOTHY TSE DBA: Cadlab Design Inc.;"225-8877 Odlin Cr.</t>
  </si>
  <si>
    <t xml:space="preserve"> BC  V6X 3Z7";Dwelling Uses;One-Family Dwelling;JVT EXCAVATING &amp; DEMOLITION LTD;;2022;Victoria-Fraserview;"{""coordinates"": [-123.056527</t>
  </si>
  <si>
    <t xml:space="preserve"> 49.2087532]</t>
  </si>
  <si>
    <t xml:space="preserve"> ""type"": ""Point""}";2022-05;49.2087532</t>
  </si>
  <si>
    <t>BP-2022-01407;2022-03-17;2022-05-05;49;15972.0;Addition / Alteration;4658 NW MARINE DRIVE</t>
  </si>
  <si>
    <t xml:space="preserve"> BC V6R 1B9;"Field Review - Addition / Alteration - 4658 NW Marine Drive.</t>
  </si>
  <si>
    <t>1) To install 15 solar panels on the roof top of this existing one family dwelling.</t>
  </si>
  <si>
    <t>No soil disturbance permitted.";Renovation - Residential - Lower Complexity;Juan  Echeverry Restrepo DBA: Penfolds Roofing &amp; Solar;"2230 Hartley Ave</t>
  </si>
  <si>
    <t xml:space="preserve"> BC  V3K 6X3";Dwelling Uses;One-Family Dwelling;Penfolds Roofing Inc.;;2022;West Point Grey;"{""coordinates"": [-123.2135019</t>
  </si>
  <si>
    <t xml:space="preserve"> 49.2750573]</t>
  </si>
  <si>
    <t xml:space="preserve"> ""type"": ""Point""}";2022-05;49.2750573</t>
  </si>
  <si>
    <t>DB-2021-01357;2021-04-07;2022-05-09;397;15000.0;Demolition / Deconstruction;2081 E 1ST AVENUE</t>
  </si>
  <si>
    <t xml:space="preserve"> BC V5N 1B6;"Enquiry Centre - Demolition / Deconstruction - To demolish by deconstruction this existing One Family Dwelling on this inside with lane site. This building is pre 1940 with character merit and as such 90% of the demolition material must be recycled.</t>
  </si>
  <si>
    <t>Related to Salvage &amp; Abatement permit BP-2021-01358.</t>
  </si>
  <si>
    <t>REVISION #1:</t>
  </si>
  <si>
    <t>Change contractor to Fairway Recycle Group Inc</t>
  </si>
  <si>
    <t>B.Wong May 11/22";;By the Bay Home Development Ltd. c/o Sunny Dhillon;"610 - 1155 West Pender Street</t>
  </si>
  <si>
    <t xml:space="preserve"> BC  V6E 2P4";Dwelling Uses;One-Family Dwelling;Fairway Recycle Group Inc;;2022;Grandview-Woodland;"{""coordinates"": [-123.0622298</t>
  </si>
  <si>
    <t xml:space="preserve"> 49.269803]</t>
  </si>
  <si>
    <t xml:space="preserve"> ""type"": ""Point""}";2022-05;49.269803</t>
  </si>
  <si>
    <t>DB-2021-01355;2021-04-07;2022-05-09;397;15000.0;Demolition / Deconstruction;2067 E 1ST AVENUE</t>
  </si>
  <si>
    <t>Related to Salvage &amp; Abatement permit BP-2021-01356.</t>
  </si>
  <si>
    <t xml:space="preserve"> BC  V6E 2P4";Dwelling Uses;One-Family Dwelling;Fairway Recycle Group Inc;;2022;Grandview-Woodland;"{""coordinates"": [-123.0623669</t>
  </si>
  <si>
    <t xml:space="preserve"> 49.2698067]</t>
  </si>
  <si>
    <t xml:space="preserve"> ""type"": ""Point""}";2022-05;49.2698067</t>
  </si>
  <si>
    <t>BP-2022-02208;2022-04-28;2022-05-11;13;14630.0;Addition / Alteration;1111 MELVILLE STREET</t>
  </si>
  <si>
    <t xml:space="preserve"> BC V6E 3V6;"Field Review - Addition / Alteration - #910 - 9th floor</t>
  </si>
  <si>
    <t>Interior alterations to provide tenant improvements for new office tenant on the 9th floor (#910) of this existing commercial building on this site.</t>
  </si>
  <si>
    <t>Scope of work:  Demolish/construct partition walls to make meeting room larger</t>
  </si>
  <si>
    <t xml:space="preserve"> relocate door</t>
  </si>
  <si>
    <t xml:space="preserve"> electrical and sprinkler work.</t>
  </si>
  <si>
    <t>TENANT: Spanish Mountain Gold Ltd</t>
  </si>
  <si>
    <t>Building Sprinklered â€“ Separate sprinkler permit required for proposed sprinkler work</t>
  </si>
  <si>
    <t>E2 - Lighting - Upgrade to Local Control (per 9.4.1.1.(a) of ASHRAE 90.1-2016)\t\t\t\t\t\t\t\t\t\t\t\t\t\t\t\t\t\t\t\t\t\t\t\t\t\t\t</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</si>
  <si>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Complexity;Tony Kollmuss DBA: Central West Project Management;"#1102 - 750 W. Pender Street</t>
  </si>
  <si>
    <t xml:space="preserve"> BC  V6C 2T8";Office Uses;General Office;Central West Project Management Inc;"750 W PENDER ST  </t>
  </si>
  <si>
    <t>Suite 302</t>
  </si>
  <si>
    <t xml:space="preserve"> BC  V6C 2T8";2022;Downtown;"{""coordinates"": [-123.1221046</t>
  </si>
  <si>
    <t xml:space="preserve"> 49.2869085]</t>
  </si>
  <si>
    <t xml:space="preserve"> ""type"": ""Point""}";2022-05;49.2869085</t>
  </si>
  <si>
    <t>BP-2022-02458;2022-05-10;2022-05-31;21;50000.0;Addition / Alteration;808 E 8TH AVENUE #310</t>
  </si>
  <si>
    <t xml:space="preserve"> BC V5T 1T5;"Field Review - Addition / Alteration - Interior alterations to provide improvements to unit #310 in this existing multiple dwelling on the site</t>
  </si>
  <si>
    <t>Scope of work: Bathroom renovation</t>
  </si>
  <si>
    <t xml:space="preserve"> baseboards</t>
  </si>
  <si>
    <t xml:space="preserve"> paint</t>
  </si>
  <si>
    <t xml:space="preserve"> electrical and plumbing </t>
  </si>
  <si>
    <t>E2 - HVAC - Replace washroom baseboard with in-floor radient system</t>
  </si>
  <si>
    <t>OK to process as DTI as per A. Patterson May 10</t>
  </si>
  <si>
    <t xml:space="preserve"> 2022";Renovation - Residential - Lower Complexity;Manella De Torres;"310-808 E 8th Ave</t>
  </si>
  <si>
    <t xml:space="preserve"> BC  V5T1T5";Dwelling Uses;Multiple Dwelling;Modus Enterprises Ltd;;2022;Mount Pleasant;"{""coordinates"": [-123.0865828</t>
  </si>
  <si>
    <t xml:space="preserve"> 49.263149]</t>
  </si>
  <si>
    <t xml:space="preserve"> ""type"": ""Point""}";2022-05;49.263149</t>
  </si>
  <si>
    <t>BP-2021-06136;2021-11-23;2022-05-10;168;108000.0;Demolition / Deconstruction;8420 KERR STREET</t>
  </si>
  <si>
    <t xml:space="preserve"> BC V5S 3E7;"Enquiry Centre - Demolition / Deconstruction - To demolish to grade this existing one-storey commercial (1984) use building on site. This building is post-1950 (1984) and no recycling is required</t>
  </si>
  <si>
    <t>Not been used for residential rental</t>
  </si>
  <si>
    <t>No recycling requirement</t>
  </si>
  <si>
    <t>OK for SIPs per Kim V - Nov 23/21</t>
  </si>
  <si>
    <t>Demolition Contractor:  MWL Demolition Ltd (Wendy Litchfield)</t>
  </si>
  <si>
    <t>Related to BP-2021-06137 (S&amp;A) &amp; DP-2021-00561</t>
  </si>
  <si>
    <t>1.  Notice of Demolition must be provided to District Building Inspector 24 hours in advance of demolition by calling 3-1-1 or 604-873-7000 outside Vancouver";;Wendy Litchfield DBA: MWL Demolition;"#19-62 Fawcett Road</t>
  </si>
  <si>
    <t xml:space="preserve"> BC  V3K 6V5";Service Uses;Print Shop;MWL Demolition Ltd;;2022;Killarney;"{""coordinates"": [-123.0419088</t>
  </si>
  <si>
    <t xml:space="preserve"> 49.2077404]</t>
  </si>
  <si>
    <t xml:space="preserve"> ""type"": ""Point""}";2022-05;49.2077404</t>
  </si>
  <si>
    <t>DB-2021-01180;2021-03-29;2022-05-17;414;223100.0;New Building;2676 W 31ST AVENUE #3</t>
  </si>
  <si>
    <t xml:space="preserve"> BC V6L 1Z8;"Low Density Housing - New Building - </t>
  </si>
  <si>
    <t>To construct a 2 storey laneway house building ($223</t>
  </si>
  <si>
    <t>100) with an attached garage and 1 open parking pad</t>
  </si>
  <si>
    <t>1.\tCovenant registered at the Land Title Office under CA9294518</t>
  </si>
  <si>
    <t>4.\tSchedule B:  Dr. N Liu P Eng (778 323-2555) Structural &amp; Geotechnical</t>
  </si>
  <si>
    <t xml:space="preserve">5. \tHPO: Residential Builder â€“ Le Zhong Construction Services Ltd #42677. </t>
  </si>
  <si>
    <t>6.     Entire Building to have NFPA 13-R</t>
  </si>
  <si>
    <t>#3-2676 W 31st Av - Laneway House</t>
  </si>
  <si>
    <t>******THIS PERMIT HAS BEEN ISSUED UNDER THE REQUIREMENTS OF VBBL #12511 (2019)******";New Build - Low Density Housing;Shijin Shen;"1521 Seventh Ave</t>
  </si>
  <si>
    <t xml:space="preserve"> BC  V3M2K2";Dwelling Uses;Laneway House;Le Zhong Construction Services Ltd;;2022;Arbutus-Ridge;"{""coordinates"": [-123.1650869</t>
  </si>
  <si>
    <t xml:space="preserve"> 49.2439197]</t>
  </si>
  <si>
    <t xml:space="preserve"> ""type"": ""Point""}";2022-05;49.2439197</t>
  </si>
  <si>
    <t>BP-2022-02141;2022-04-25;2022-05-26;31;15000.0;Addition / Alteration;518 W 14TH AVENUE</t>
  </si>
  <si>
    <t xml:space="preserve"> BC V5Z 4N5;"Field Review - Addition / Alteration - #401 - 4th floor</t>
  </si>
  <si>
    <t>Interior alterations to provide improvement to this existing dwelling unit on the 4th floor (#401) in this existing multiple dwelling use building on the site.</t>
  </si>
  <si>
    <t>Scope of work: remove partition walls to create open kitchen</t>
  </si>
  <si>
    <t xml:space="preserve"> construct new partition wall</t>
  </si>
  <si>
    <t xml:space="preserve"> door to enclose existing den.</t>
  </si>
  <si>
    <t>Ok for Field Review per K. Vogt - Apr 25/22</t>
  </si>
  <si>
    <t>E2 - HVAC - Install timers (up to 60 minute)</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</si>
  <si>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Complexity;Blair Hole DBA: BH Projects;"3645 Fraser Street</t>
  </si>
  <si>
    <t xml:space="preserve"> BC  V5V 4C7";Dwelling Uses;Multiple Dwelling;Blair E Hole;"3645 FRASER ST  </t>
  </si>
  <si>
    <t xml:space="preserve"> BC  V5V 4C7";2022;Fairview;"{""coordinates"": [-123.1158169</t>
  </si>
  <si>
    <t xml:space="preserve"> 49.2578453]</t>
  </si>
  <si>
    <t xml:space="preserve"> ""type"": ""Point""}";2022-05;49.2578453</t>
  </si>
  <si>
    <t>DB-2021-05526;2021-10-23;2022-05-03;192;197812.5;New Building;7062 VIVIAN DRIVE #3</t>
  </si>
  <si>
    <t xml:space="preserve"> BC V5S 2V1;"Low Density Housing - New Building - To construct a 2 storey laneway house building with an attached garage and 1 open parking pad</t>
  </si>
  <si>
    <t>1-Covenant registered at the Land Title Office under CA9599637</t>
  </si>
  <si>
    <t>2- No Strata Titling permitted.</t>
  </si>
  <si>
    <t>3- No A/C unit proposed.</t>
  </si>
  <si>
    <t>4- Schedule B: Jason Hui</t>
  </si>
  <si>
    <t>5-HPO:  Bhullar Dream Construction Ltd.</t>
  </si>
  <si>
    <t xml:space="preserve">#3-7062 Vivian Dr - Laneway House </t>
  </si>
  <si>
    <t>Any alterations or conversions to the attached garage to habitable living space shall not be permitted without first obtaining the approval of the Director of Planning and the Chief Building Official. Thermal protection measures and Laneway house design guidelines shall be required to be met prior to the approval of the conversion.</t>
  </si>
  <si>
    <t xml:space="preserve">******THIS PERMIT HAS BEEN ISSUED UNDER THE REQUIREMENTS OF VBBL #12511 (2019)******";New Build - Standalone Laneway;Yodha  Bhullar  DBA: Bhullar Dream Construction;"7062 Vivian drive </t>
  </si>
  <si>
    <t xml:space="preserve"> BC  V5S 2V1";Dwelling Uses;Laneway House;Bhullar Dream Construction Ltd;"5790 FLEMING ST  </t>
  </si>
  <si>
    <t xml:space="preserve"> BC  V5P 3G3";2022;Killarney;"{""coordinates"": [-123.0501603</t>
  </si>
  <si>
    <t>BP-2021-00477;2021-02-09;2022-05-18;463;15000.0;Demolition / Deconstruction;3110 NANAIMO STREET</t>
  </si>
  <si>
    <t xml:space="preserve"> BC V5N 5G6;"Low Density Housing - Demolition / Deconstruction - DEMOLITION BY DECONSTRUCTION</t>
  </si>
  <si>
    <t>On-Time Excavating &amp; Demolition (Jatinder Singh)   (604)-613-0007";;Ramneek (Ron) Basra;"57 E 62nd Ave</t>
  </si>
  <si>
    <t xml:space="preserve">Vancover </t>
  </si>
  <si>
    <t xml:space="preserve"> BC  V5X 2E7";Dwelling Uses;Two-Family Dwelling w/Secondary Suite;ON TIME EXCAVATING &amp; DEMOLITION LTD;"8872 138A ST</t>
  </si>
  <si>
    <t>SURREY</t>
  </si>
  <si>
    <t xml:space="preserve"> BC  V3V 5X1";2022;Renfrew-Collingwood;"{""coordinates"": [-123.0561551</t>
  </si>
  <si>
    <t xml:space="preserve"> 49.2561889]</t>
  </si>
  <si>
    <t xml:space="preserve"> ""type"": ""Point""}";2022-05;49.2561889</t>
  </si>
  <si>
    <t>BP-2022-02353;2022-05-05;2022-05-09;4;0.0;Salvage and Abatement;3496 E 49TH AVENUE</t>
  </si>
  <si>
    <t xml:space="preserve"> BC V5S 1M2;"Low Density Housing - Salvage and Abatement - Building Permit for DB-2022-02351 Building Permit for DB-2022-00634 2FD + 2SS</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</si>
  <si>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site.";;Avtar Kang;"3626 E 47th Av</t>
  </si>
  <si>
    <t xml:space="preserve"> BC  V5S 1E4";Dwelling Uses;One-Family Dwelling;ON TIME EXCAVATING &amp; DEMOLITION LTD;"8872 138A ST</t>
  </si>
  <si>
    <t xml:space="preserve"> BC  V3V 5X1";2022;Killarney;"{""coordinates"": [-123.0292607</t>
  </si>
  <si>
    <t xml:space="preserve"> 49.2235627]</t>
  </si>
  <si>
    <t xml:space="preserve"> ""type"": ""Point""}";2022-05;49.2235627</t>
  </si>
  <si>
    <t>BP-2021-02279;2021-05-13;2022-05-30;382;19495631.0;New Building;3264 VANNESS AVENUE</t>
  </si>
  <si>
    <t xml:space="preserve"> BC V5R 5A6;"Certified Professional Program - New Building - This permit was issued for site work</t>
  </si>
  <si>
    <t xml:space="preserve"> below grade facilities</t>
  </si>
  <si>
    <t xml:space="preserve"> three levels of common underground parkade</t>
  </si>
  <si>
    <t xml:space="preserve"> and to construct Building 1 (North)  of the proposed development on this site:  </t>
  </si>
  <si>
    <t>To construct a seven-storey multi-family non-combustible</t>
  </si>
  <si>
    <t xml:space="preserve"> non-high rise residential building consisting of:</t>
  </si>
  <si>
    <t xml:space="preserve">- Building 1 (North)  - mid-rise building off containing 63 residential units </t>
  </si>
  <si>
    <t xml:space="preserve">- Building 2 (South-West)  - containing two (2) 3-storey    townhomes </t>
  </si>
  <si>
    <t>- Building 3 (South-East) - containing three (3) 3-storey townhomes</t>
  </si>
  <si>
    <t>All over above three levels of below-grade parkade.</t>
  </si>
  <si>
    <t xml:space="preserve">NOTE: total number of the residential strata units - 68. </t>
  </si>
  <si>
    <t xml:space="preserve">This is a single stage Building Permit  that was reviewed under the VBBL 2019. </t>
  </si>
  <si>
    <t xml:space="preserve">Related Permits: </t>
  </si>
  <si>
    <t xml:space="preserve">BP-2022-00560 - Building 2 (South-West) </t>
  </si>
  <si>
    <t>Primary address: 3241 Clive Av</t>
  </si>
  <si>
    <t>BP-2022-00561 - Building 3 (South-East)</t>
  </si>
  <si>
    <t>Primary address: 3247 Clive Av";;Jan Madura DBA: Jan Madura DBA Jensen Hughes;"228-1195 W. Broadway</t>
  </si>
  <si>
    <t xml:space="preserve"> BC  V6H3X5";Dwelling Uses;Multiple Dwelling;Birudo Projects Ltd;"1682 W 7TH AV  </t>
  </si>
  <si>
    <t>Unit 200</t>
  </si>
  <si>
    <t xml:space="preserve"> BC  V6J 4S6";2022;Renfrew-Collingwood;"{""coordinates"": [-123.0355952</t>
  </si>
  <si>
    <t xml:space="preserve"> 49.2397726]</t>
  </si>
  <si>
    <t xml:space="preserve"> ""type"": ""Point""}";2022-05;49.2397726</t>
  </si>
  <si>
    <t>DB-2021-04153;2021-08-03;2022-05-02;272;15000.0;Demolition / Deconstruction;3261 CLIVE AVENUE</t>
  </si>
  <si>
    <t xml:space="preserve"> BC V5R 4V3;"Enquiry Centre - Demolition / Deconstruction - 3261 Clive</t>
  </si>
  <si>
    <t>To demolish by deconstruction this existing one family dwelling building (1976). NO RECYCLING REQUIRED</t>
  </si>
  <si>
    <t>Related to Demo permit: DB-2021-04145</t>
  </si>
  <si>
    <t xml:space="preserve">                                    DB-2021-04147</t>
  </si>
  <si>
    <t xml:space="preserve">                                    DB-2021-04149</t>
  </si>
  <si>
    <t xml:space="preserve">                                    DB-2021-04151</t>
  </si>
  <si>
    <t xml:space="preserve">DEMO Contractor:  Harrison Han from Birudo Projects Ltd. </t>
  </si>
  <si>
    <t>OK For SIPS per Kim V - Aug 3/21</t>
  </si>
  <si>
    <t>Notice of Demolition must be provided to District Building Inspector 24 hours in advance of demolition by calling 3-1-1 or 604-873-7000 outside of Vancouver.";;Kevin Chan;"200-1682 West 7th Ave</t>
  </si>
  <si>
    <t xml:space="preserve"> BC  V6J 4S6";Dwelling Uses;One-Family Dwelling;Birudo Projects Ltd;"1682 W 7TH AV  </t>
  </si>
  <si>
    <t xml:space="preserve"> BC  V6J 4S6";2022;Renfrew-Collingwood;"{""coordinates"": [-123.035625</t>
  </si>
  <si>
    <t xml:space="preserve"> 49.2395474]</t>
  </si>
  <si>
    <t xml:space="preserve"> ""type"": ""Point""}";2022-05;49.2395474</t>
  </si>
  <si>
    <t>DB-2022-02096;2022-04-21;2022-05-17;26;45000.0;Demolition / Deconstruction;5592 WALES STREET</t>
  </si>
  <si>
    <t xml:space="preserve"> BC V5R 3M8;"Enquiry Centre - Demolition / Deconstruction - 5592 Wales St</t>
  </si>
  <si>
    <t>To demolish the one-family dwelling. This building has been assessed as being a house built 1958 and as of such no green demolition required.";;Ian Guan DBA: Gradual Architecture;"2/F - 1892 West Broadway</t>
  </si>
  <si>
    <t xml:space="preserve"> BC  V6J 1Y9";Dwelling Uses;One-Family Dwelling;AVATAR PLUMBING AND HEATING LTD;;2022;Renfrew-Collingwood;"{""coordinates"": [-123.0512864</t>
  </si>
  <si>
    <t xml:space="preserve"> 49.2340224]</t>
  </si>
  <si>
    <t xml:space="preserve"> ""type"": ""Point""}";2022-05;49.2340224</t>
  </si>
  <si>
    <t>BP-2022-02165;2022-04-26;2022-05-11;15;0.0;Salvage and Abatement;5592 WALES STREET</t>
  </si>
  <si>
    <t xml:space="preserve"> BC V5R 3M8;"Enquiry Centre - Salvage and Abatement - S&amp;A</t>
  </si>
  <si>
    <t xml:space="preserve">Interior alteration to allow salvage of non-structural building components prior to or during abatement work and removal of non-structural hazardous materials in this existing single family dwelling building. </t>
  </si>
  <si>
    <t>Related to demo permit DB-2022-02096.";;Ian Guan DBA: Gradual Architecture;"2/F - 1892 West Broadway</t>
  </si>
  <si>
    <t>BP-2021-00789;2021-03-04;2022-05-19;441;300000.0;Addition / Alteration;85 W 1ST AVENUE</t>
  </si>
  <si>
    <t xml:space="preserve"> BC V5Y 0C4;"High Density Housing / Commercial - Addition / Alteration - Interior alterations to provide tenant improvement in dining area of the existing Restaurant - Class 1 in this existing 1 storey with two mezzanines + basement commercial building. Scope of work includes relocating stairwell and adding two new bocce courts at the existing east mezzanine and constructing new raised platforms on the main floor. No alterations proposed in existing kitchen area. </t>
  </si>
  <si>
    <t>OK for BP only as per A. Wroblewski</t>
  </si>
  <si>
    <t xml:space="preserve"> Jan 07</t>
  </si>
  <si>
    <t>Sch A</t>
  </si>
  <si>
    <t xml:space="preserve"> Arch B</t>
  </si>
  <si>
    <t xml:space="preserve"> Stru B</t>
  </si>
  <si>
    <t xml:space="preserve"> &amp; Elec B are submitted. </t>
  </si>
  <si>
    <t>Total occupant load = max 629 persons (604 seats including all patios + 25 staff)</t>
  </si>
  <si>
    <t xml:space="preserve">Refer to BP-2020-03684 for north patio. </t>
  </si>
  <si>
    <t>******REVIEWED UNDER THE PROVISIONS OF VBBL 2019********</t>
  </si>
  <si>
    <t>Building Review Branch Note:</t>
  </si>
  <si>
    <t>- Tactile warning strip to conform to VBBL 3.8.3.9.(3).";;Meghan Bannon DBA: Fort Architecure;"B001</t>
  </si>
  <si>
    <t xml:space="preserve"> 1215 13 St</t>
  </si>
  <si>
    <t xml:space="preserve"> S.E.</t>
  </si>
  <si>
    <t>Calgary</t>
  </si>
  <si>
    <t xml:space="preserve"> BC  T2G 3J4";Service Uses;Restaurant - Class 1;NPC Northland Builders Inc;"1755 W BROADWAY  </t>
  </si>
  <si>
    <t>Unit 310</t>
  </si>
  <si>
    <t xml:space="preserve"> BC  V6J 4S5";2022;Mount Pleasant;"{""coordinates"": [-123.1063677</t>
  </si>
  <si>
    <t xml:space="preserve"> 49.2705991]</t>
  </si>
  <si>
    <t xml:space="preserve"> ""type"": ""Point""}";2022-05;49.2705991</t>
  </si>
  <si>
    <t>BP-2022-01532;2022-03-25;2022-05-02;38;220000.0;Addition / Alteration;3364 W 35TH AVENUE</t>
  </si>
  <si>
    <t xml:space="preserve"> BC V6N 2N2;"Field Review - Addition / Alteration - Interior alterations to renovate the basement of this existing one family dwelling. Scope of work includes: re-re bathroom plumbing fixture units</t>
  </si>
  <si>
    <t xml:space="preserve"> adding laundry room with new plumbing fixture units</t>
  </si>
  <si>
    <t xml:space="preserve"> interior wall alteration in between bedroom 1 and 2.</t>
  </si>
  <si>
    <t>OK for Field Review per J. Zhang March 25</t>
  </si>
  <si>
    <t xml:space="preserve"> 778.772.7508";Renovation - Residential - Lower Complexity;Matt McQueen DBA: Precisionwerkz Canada Inc.;"4155 McConnell Dr.</t>
  </si>
  <si>
    <t xml:space="preserve"> BC  V5A 3J7";Dwelling Uses;One-Family Dwelling;Precisionwerkz Canada Inc;;2022;Dunbar-Southlands;"{""coordinates"": [-123.1798009</t>
  </si>
  <si>
    <t xml:space="preserve"> 49.2401801]</t>
  </si>
  <si>
    <t xml:space="preserve"> ""type"": ""Point""}";2022-05;49.2401801</t>
  </si>
  <si>
    <t>DB-2021-04677;2021-09-01;2022-05-30;271;15000.0;Demolition / Deconstruction;475 W 28TH AVENUE</t>
  </si>
  <si>
    <t xml:space="preserve"> BC V5Y 2K9;"Enquiry Centre - Demolition / Deconstruction - To demolish this one family dwelling building to grade by deconstruction  75%.</t>
  </si>
  <si>
    <t>built 1942</t>
  </si>
  <si>
    <t>RZ-2019-00030: to rezone from RS-1 to RM-8A</t>
  </si>
  <si>
    <t>has been used for residential rental</t>
  </si>
  <si>
    <t>Not Heritage</t>
  </si>
  <si>
    <t>75% Recycling Rate of Building Materials required</t>
  </si>
  <si>
    <t>Notice of demolition must be provided to the District Building Inspector 24 hours in advance of demolition by calling 3-1-1 or 604.873.7000 outside of Vancouver.";;Mohammed Ghane;"880 - 700 West Georgia Street</t>
  </si>
  <si>
    <t xml:space="preserve"> BC  V7Y 1B6";Dwelling Uses;One-Family Dwelling;Shoreline Integrity Group Canada Ltd;"71 W 2ND AV  </t>
  </si>
  <si>
    <t>Unit 358</t>
  </si>
  <si>
    <t xml:space="preserve"> BC  V5Y 0J7";2022;Riley Park;"{""coordinates"": [-123.1142667</t>
  </si>
  <si>
    <t xml:space="preserve"> 49.2463282]</t>
  </si>
  <si>
    <t xml:space="preserve"> ""type"": ""Point""}";2022-05;49.2463282</t>
  </si>
  <si>
    <t>BP-2022-02214;2022-04-28;2022-05-06;8;81500.0;Addition / Alteration;1055 W GEORGIA STREET</t>
  </si>
  <si>
    <t xml:space="preserve"> BC V6P 3P3;"Field Review - Addition / Alteration - #2080</t>
  </si>
  <si>
    <t>Interior alterations to demolish all non load bearing partition walls in this existing office unit #2080 and return to shell space in this existing commercial building.</t>
  </si>
  <si>
    <t>Separate Building Permit and ASHRAE checklist required for future tenant improvements.</t>
  </si>
  <si>
    <t>OK for Field Review per W. Wong April 28</t>
  </si>
  <si>
    <t xml:space="preserve"> 2022";Renovation - Commercial/ Mixed Use - Lower Complexity;Andy Zrno DBA: Zrtec CM Eneterprises Ltd;"PO Box 52529 Coquitlam Centre PO</t>
  </si>
  <si>
    <t xml:space="preserve">Coquitlam </t>
  </si>
  <si>
    <t xml:space="preserve"> BC  V3B 7J4";Office Uses;General Office;Zrtec CM Enterprises;;2022;Downtown;"{""coordinates"": [-123.1219503</t>
  </si>
  <si>
    <t xml:space="preserve"> 49.2854092]</t>
  </si>
  <si>
    <t xml:space="preserve"> ""type"": ""Point""}";2022-05;49.2854092</t>
  </si>
  <si>
    <t>BP-2022-00344;2022-01-24;2022-05-06;102;200000.0;Addition / Alteration;770 BUTE STREET</t>
  </si>
  <si>
    <t xml:space="preserve"> BC;"Field Review - Addition / Alteration - Interior alterations to provide tenant improvements to this existing Restaurant - Class 1 space for a new tenant on the ground floor of this existing commercial building. </t>
  </si>
  <si>
    <t>Scope of work includes: new finishes</t>
  </si>
  <si>
    <t xml:space="preserve"> furniture</t>
  </si>
  <si>
    <t xml:space="preserve"> handicap washroom</t>
  </si>
  <si>
    <t xml:space="preserve"> lighting.</t>
  </si>
  <si>
    <t>CRP Schedule A &amp; Architectural Schedule B submitted by Eitaro Hirota</t>
  </si>
  <si>
    <t xml:space="preserve"> 778.881.7257</t>
  </si>
  <si>
    <t>Mechanical</t>
  </si>
  <si>
    <t xml:space="preserve"> Plumbing &amp; Fire Suppression System Schedule B submitted by Farzad Hemmati</t>
  </si>
  <si>
    <t xml:space="preserve"> 604.649.4574</t>
  </si>
  <si>
    <t>OK for field review as per Dave Holbrook.</t>
  </si>
  <si>
    <t>Energy Upgrade: E2 - Lighting - Upgrade to Bilevel Lighting Control (per 9.4.1.1.(d) of ASHRAE 90.1-2016)";Renovation - Commercial/ Mixed Use - Lower Complexity;Eitaro Hirota;"1480-885 West Georgia Street</t>
  </si>
  <si>
    <t xml:space="preserve"> BC  V6C 3E8";Service Uses;Restaurant - Class 1;WeConstrux;;2022;West End;"{""coordinates"": [-123.126612</t>
  </si>
  <si>
    <t xml:space="preserve"> 49.2861772]</t>
  </si>
  <si>
    <t xml:space="preserve"> ""type"": ""Point""}";2022-05;49.2861772</t>
  </si>
  <si>
    <t>DB-2021-03944;2021-07-23;2022-05-02;283;159075.0;New Building;21 E 51ST AVENUE #3</t>
  </si>
  <si>
    <t xml:space="preserve"> BC V5X 1C1;"Low Density Housing - New Building - To construct a 1 storey laneway house building ($159</t>
  </si>
  <si>
    <t>075.00) with an attached parking garage</t>
  </si>
  <si>
    <t>1.\tCovenant registered at the Land Title Office under CA9795177</t>
  </si>
  <si>
    <t xml:space="preserve">2.\tNo Strata Titling permitted </t>
  </si>
  <si>
    <t>4.\tSchedule B:  Tsung-Hua Yang</t>
  </si>
  <si>
    <t xml:space="preserve"> P. Eng. (604-729-0585) Structural &amp; Geotechnical</t>
  </si>
  <si>
    <t xml:space="preserve">5.\tHPO: Residential Builder - T.A.R.F. Holdings </t>
  </si>
  <si>
    <t>6.\tThe entire building</t>
  </si>
  <si>
    <t xml:space="preserve">#3-21 E 51st Av - Laneway House </t>
  </si>
  <si>
    <t xml:space="preserve">                                    </t>
  </si>
  <si>
    <t>******THIS PERMIT HAS BEEN ISSUED UNDER THE REQUIREMENTS OF VBBL #12511 (2019)******";New Build - Low Density Housing;Terry Chen DBA: T Chen Custom Homes / TC Studio;"296-4388 Still Creek Ave</t>
  </si>
  <si>
    <t xml:space="preserve"> BC  V5C 6C6";Dwelling Uses;Laneway House;T.A.R.F. Holdings;;2022;Sunset;"{""coordinates"": [-123.1055311</t>
  </si>
  <si>
    <t xml:space="preserve"> 49.224115]</t>
  </si>
  <si>
    <t xml:space="preserve"> ""type"": ""Point""}";2022-05;49.224115</t>
  </si>
  <si>
    <t>BP-2021-06018;2021-11-17;2022-05-09;173;0.0;Salvage and Abatement;2887 E 44TH AVENUE</t>
  </si>
  <si>
    <t xml:space="preserve"> BC V5R 3A7;"Low Density Housing - Salvage and Abatement - Salvage and Abatement Permit only for Building permit: DB-2021-XXXXX and to be completed under the supervision of a qualified professional.  This permit does not authorize demolition</t>
  </si>
  <si>
    <t>Demolition permit: DB-2021-06017";;Wayne  Ng DBA: Skymark Engineering Ltd;"3383 Queens Ave</t>
  </si>
  <si>
    <t xml:space="preserve"> BC  V5R 4T9";Dwelling Uses;One-Family Dwelling;East West Excavating Ltd;"968 E 53RD AV  </t>
  </si>
  <si>
    <t xml:space="preserve"> BC  V5X 1J6";2022;Killarney;"{""coordinates"": [-123.0464185</t>
  </si>
  <si>
    <t xml:space="preserve"> 49.2304751]</t>
  </si>
  <si>
    <t xml:space="preserve"> ""type"": ""Point""}";2022-05;49.2304751</t>
  </si>
  <si>
    <t>BP-2021-05687;2021-11-01;2022-05-31;211;15000.0;Demolition / Deconstruction;5352 LANARK STREET</t>
  </si>
  <si>
    <t xml:space="preserve"> BC V5P 2Y1;"Low Density Housing - Demolition / Deconstruction - To demolish the existing one family dwelling building ($15</t>
  </si>
  <si>
    <t xml:space="preserve">This permit is subject to the Green Demolition Bylaw (11023)";;David  Lin DBA: David Lin Design Studio;"916 Finlay Street </t>
  </si>
  <si>
    <t xml:space="preserve"> BC  V4B 4K4";Dwelling Uses;One-Family Dwelling;East West Excavating Ltd;"968 E 53RD AV  </t>
  </si>
  <si>
    <t xml:space="preserve"> BC  V5X 1J6";2022;Kensington-Cedar Cottage;"{""coordinates"": [-123.0751424</t>
  </si>
  <si>
    <t xml:space="preserve"> 49.2360773]</t>
  </si>
  <si>
    <t xml:space="preserve"> ""type"": ""Point""}";2022-05;49.2360773</t>
  </si>
  <si>
    <t>BP-2021-04927;2021-09-20;2022-05-31;253;15000.0;Demolition / Deconstruction;2015 W 44TH AVENUE</t>
  </si>
  <si>
    <t xml:space="preserve"> BC V6M 2G1;"Low Density Housing - Demolition / Deconstruction - To demolish the existing one family dwelling building ($15</t>
  </si>
  <si>
    <t>Pre-1950 with Character Merit</t>
  </si>
  <si>
    <t>Green Demolition Conditions Apply : 90% Recycling Rate of Building Materials Required</t>
  </si>
  <si>
    <t>East West Excavating Ltd. (Darbara Aijla)   (604)-763-5301";;Olive Luo;"422 Richards St</t>
  </si>
  <si>
    <t>Suite 170</t>
  </si>
  <si>
    <t xml:space="preserve"> BC  V6B 2Z4";Dwelling Uses;One-Family Dwelling;East West Excavating Ltd;"968 E 53RD AV  </t>
  </si>
  <si>
    <t xml:space="preserve"> BC  V5X 1J6";2022;Kerrisdale;"{""coordinates"": [-123.1527021</t>
  </si>
  <si>
    <t xml:space="preserve"> 49.2320368]</t>
  </si>
  <si>
    <t xml:space="preserve"> ""type"": ""Point""}";2022-05;49.2320368</t>
  </si>
  <si>
    <t>BP-2021-03255;2021-06-24;2022-05-20;330;15000.0;Demolition / Deconstruction;3107 PENTICTON STREET</t>
  </si>
  <si>
    <t xml:space="preserve"> BC V5M 3C6;"Low Density Housing - Demolition / Deconstruction - To demolish the existing one family dwelling building ($15</t>
  </si>
  <si>
    <t>Note: Pre-1950 recycling requirement: 75% of non-hazardous construction waste";;Darbara  Aujla;"968 E 53 ave</t>
  </si>
  <si>
    <t xml:space="preserve"> BC  V5X 1J6";Dwelling Uses;One-Family Dwelling;East West Excavating Ltd;"968 E 53RD AV  </t>
  </si>
  <si>
    <t xml:space="preserve"> BC  V5X 1J6";2022;Renfrew-Collingwood;"{""coordinates"": [-123.0533652</t>
  </si>
  <si>
    <t xml:space="preserve"> 49.256428]</t>
  </si>
  <si>
    <t xml:space="preserve"> ""type"": ""Point""}";2022-05;49.256428</t>
  </si>
  <si>
    <t>DB-2021-04517;2021-08-23;2022-05-31;281;139355.0;New Building;1846 E 36TH AVENUE #3</t>
  </si>
  <si>
    <t xml:space="preserve"> BC V5P 1C8;"Low Density Housing - New Building - To construct a 1 storey laneway house building ($139</t>
  </si>
  <si>
    <t>355.00)  with an open parking pad providing 1 parking space having vehicular access from the lane.</t>
  </si>
  <si>
    <t>1.\tCovenant registered at the Land Title Office under CA9116158</t>
  </si>
  <si>
    <t>4.\tSchedule B Xue Li Chen P.Eng (778.235.5447) Structural &amp; Geotechnical</t>
  </si>
  <si>
    <t>5.\tBC Housing: Kentwood Homes Ltd.</t>
  </si>
  <si>
    <t>#3-1846 E 36th Av - Laneway House (1 storey)</t>
  </si>
  <si>
    <t xml:space="preserve">******THIS PERMIT HAS BEEN ISSUED UNDER THE REQUIREMENTS OF VBBL 2019******";New Build - Low Density Housing;Qi Li DBA: LQ Design Group Ltd;"2171 W. 15th Avenue </t>
  </si>
  <si>
    <t xml:space="preserve"> BC  V6K 2Y4";Dwelling Uses;Laneway House;Kentwood Homes Ltd;"2323 BOUNDARY ROAD  </t>
  </si>
  <si>
    <t>Unit 113</t>
  </si>
  <si>
    <t xml:space="preserve"> BC  V5M 4V8";2022;Kensington-Cedar Cottage;"{""coordinates"": [-123.0678841</t>
  </si>
  <si>
    <t xml:space="preserve"> 49.2373035]</t>
  </si>
  <si>
    <t xml:space="preserve"> ""type"": ""Point""}";2022-05;49.2373035</t>
  </si>
  <si>
    <t>DB-2021-05109;2021-09-29;2022-05-05;218;200000.0;New Building;6921 ARGYLE STREET #3</t>
  </si>
  <si>
    <t xml:space="preserve"> BC V5P 3K7;"Low Density Housing - New Building - To construct a 2 storey laneway house building ($200</t>
  </si>
  <si>
    <t>8.\tCovenant not required with existing house</t>
  </si>
  <si>
    <t>9.\tNo Strata Titling permitted</t>
  </si>
  <si>
    <t>10.\tNo A/C Unit proposed</t>
  </si>
  <si>
    <t xml:space="preserve">11.\tEntire building to be sprinklered 13D </t>
  </si>
  <si>
    <t>12.\tSchedule B: (Alan Prahalad) P.Eng (604.831.1431) Structural</t>
  </si>
  <si>
    <t>13.\tSchedule B: (Alan Prahalad) P.Eng (604.831.1431) Geotechnical</t>
  </si>
  <si>
    <t>14.\tHPO: Residential Builder- Liwa Enterprises Ltd.</t>
  </si>
  <si>
    <t>Principle Dwelling: #1-6921 Argyle St</t>
  </si>
  <si>
    <t>Laneway home: #3-6921 Argyle St</t>
  </si>
  <si>
    <t>*EXISTING HOUSE* Note: Bldg 1 (principal bldg) addressed #1-6921 Argyle St retained on site.</t>
  </si>
  <si>
    <t>**THIS PERMIT HAS BEEN ISSUED UNDER THE REQUIREMENTS OF VBBL #12511 (2019) **";New Build - Standalone Laneway;Bhupinder (Raj) Singh DBA: Raj Home Design;"6625 Fraser St</t>
  </si>
  <si>
    <t xml:space="preserve"> BC  V5X3T6";Dwelling Uses;Laneway House;Liwa Enterprises Ltd;;2022;Victoria-Fraserview;"{""coordinates"": [-123.0723216</t>
  </si>
  <si>
    <t xml:space="preserve"> 49.2213716]</t>
  </si>
  <si>
    <t xml:space="preserve"> ""type"": ""Point""}";2022-05;49.2213716</t>
  </si>
  <si>
    <t>BP-2022-01521;2022-03-24;2022-05-11;48;3000.0;Addition / Alteration;1223 HORNBY STREET</t>
  </si>
  <si>
    <t xml:space="preserve"> BC;"Field Review - Addition / Alteration - Exterior alterations to remove fire shutters and infill openings with a 2 hour fire rated assembly at 1223 Hornby Street due to demolition of 1229 Hornby Street (BP-2022-01242) at this existing mixed use building on this site.</t>
  </si>
  <si>
    <t>Update Work Description to show no sprinkler permit is required</t>
  </si>
  <si>
    <t xml:space="preserve"> as noted by DBI on May 11</t>
  </si>
  <si>
    <t>B.Wong May 26/22</t>
  </si>
  <si>
    <t>Ok for field review per A. Mohammadi. Feb 3/22</t>
  </si>
  <si>
    <t xml:space="preserve"> Architectural</t>
  </si>
  <si>
    <t xml:space="preserve"> Glen Stokes</t>
  </si>
  <si>
    <t xml:space="preserve"> 604-633-1830.</t>
  </si>
  <si>
    <t>- This building is sprinklered. No sprinkler permit required per DBI.";Renovation - Commercial/ Mixed Use - Lower Complexity;Kathryn Hellman;"500</t>
  </si>
  <si>
    <t xml:space="preserve"> 1055 West Hastings Street</t>
  </si>
  <si>
    <t xml:space="preserve"> BC  V6E 2E9";Office Uses;Temporary Sales Office;Ledcor Construction Limited;"1055 W HASTINGS ST  </t>
  </si>
  <si>
    <t>Unit 500</t>
  </si>
  <si>
    <t xml:space="preserve"> BC  V6E 2E9";2022;Downtown;"{""coordinates"": [-123.1289531</t>
  </si>
  <si>
    <t xml:space="preserve"> 49.2779093]</t>
  </si>
  <si>
    <t xml:space="preserve"> ""type"": ""Point""}";2022-05;49.2779093</t>
  </si>
  <si>
    <t>BP-2022-02502;2022-05-12;2022-05-25;13;60000.0;Addition / Alteration;3496 W 3RD AVENUE</t>
  </si>
  <si>
    <t xml:space="preserve"> BC V6R 1L5;"Field Review - Addition / Alteration - Interior alterations to renovate the bathroom in this existing one family dwelling building on this site.</t>
  </si>
  <si>
    <t>OK to process as DTI as per A. Patterson May 12</t>
  </si>
  <si>
    <t xml:space="preserve"> 2022";Renovation - Residential - Lower Complexity;Peter Stewart;"2515 McGill Street</t>
  </si>
  <si>
    <t xml:space="preserve"> BC  V5K 1G9";Dwelling Uses;One-Family Dwelling;PWS Contracting Ltd;"2515 MCGILL ST  </t>
  </si>
  <si>
    <t xml:space="preserve"> BC  V5K 1G9";2022;Kitsilano;"{""coordinates"": [-123.1814581</t>
  </si>
  <si>
    <t xml:space="preserve"> 49.2691905]</t>
  </si>
  <si>
    <t xml:space="preserve"> ""type"": ""Point""}";2022-05;49.2691905</t>
  </si>
  <si>
    <t>BP-2022-02173;2022-04-26;2022-05-19;23;38000.0;Addition / Alteration;1166 ALBERNI STREET</t>
  </si>
  <si>
    <t xml:space="preserve"> BC V6E 3Z3;"Field Review - Addition / Alteration - #1400 - 14th floor</t>
  </si>
  <si>
    <t>Interior alterations to this existing office tenant on the 4th floor (#1400) in this existing commercial building on this site.</t>
  </si>
  <si>
    <t>Scope of work: remove a portion of a partition wall above 42"" to create a counter</t>
  </si>
  <si>
    <t xml:space="preserve"> construct a new partition wall/door to divide boardroom and create an additional office space.</t>
  </si>
  <si>
    <t>No sprinkler permit required</t>
  </si>
  <si>
    <t>E4 - Lighting - Upgrade all Lighting Controls (per 9.4.1.1 of ASHRAE 90.1.1 of ASHRAE 90.1-2016</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</si>
  <si>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Complexity;Altek Construction Ltd;"#4-11720 Stewart Crescent</t>
  </si>
  <si>
    <t>Maple Ridge</t>
  </si>
  <si>
    <t xml:space="preserve"> BC  V2X 9E7";Office Uses;General Office;Altek Construction Ltd;"11720 Stewart Cr  </t>
  </si>
  <si>
    <t>Unit 4</t>
  </si>
  <si>
    <t xml:space="preserve"> BC  V2X 9E7";2022;West End;"{""coordinates"": [-123.1256693</t>
  </si>
  <si>
    <t xml:space="preserve"> 49.2861658]</t>
  </si>
  <si>
    <t xml:space="preserve"> ""type"": ""Point""}";2022-05;49.2861658</t>
  </si>
  <si>
    <t>DB-2021-05889;2021-11-13;2022-05-12;180;704440.0;New Building;3328 W 15TH AVENUE</t>
  </si>
  <si>
    <t xml:space="preserve"> BC V6R 2Y8;"Low Density Housing - New Building - To construct a 2 storey + basement one-family dwelling with a secondary suite ($704</t>
  </si>
  <si>
    <t>440.00) located in the basement with a detached accessory building (garage)</t>
  </si>
  <si>
    <t>Note: This Building Permit will remain in a suspended status until the associated (green) Demolition Permit BP-2021-06450 is completed.</t>
  </si>
  <si>
    <t>1- Covenant registered at the Land Title Office under CA9643618</t>
  </si>
  <si>
    <t xml:space="preserve">2- No strata titling permitted </t>
  </si>
  <si>
    <t>3- No bar sink proposed</t>
  </si>
  <si>
    <t>4- A/C unit proposed in the rear yard</t>
  </si>
  <si>
    <t>5- Schedule B: P.K.L. Fong</t>
  </si>
  <si>
    <t xml:space="preserve"> P.Eng (604-837-3205) Geotechnical</t>
  </si>
  <si>
    <t>Henry S.N. Hsu P.Eng. (604-322-7158) Structural</t>
  </si>
  <si>
    <t>6- HPO: Residential Builder â€“ Trillium Project Management Ltd.</t>
  </si>
  <si>
    <t>7- The entire building</t>
  </si>
  <si>
    <t>#1-3328 W 15th Av - One Family Dwelling (1st-2nd floor</t>
  </si>
  <si>
    <t xml:space="preserve"> south side basement)</t>
  </si>
  <si>
    <t>#2-3328 W 15th Av - Secondary Suite (north side basement)</t>
  </si>
  <si>
    <t>******THIS PERMIT HAS BEEN ISSUED UNDER THE REQUIREMENTS OF VBBL #12511 (2019)******";New Build - Low Density Housing;Kathy Henry DBA: K. Henry Design Inc.;"202- 641 Mahan Road</t>
  </si>
  <si>
    <t>Gibsons</t>
  </si>
  <si>
    <t xml:space="preserve"> BC  V0N 1V8";Dwelling Uses;One-family Dwelling w/Sec Suite;Trillium Project Management Ltd;"David Hamilton</t>
  </si>
  <si>
    <t>1525 W 8TH AV Suite 104</t>
  </si>
  <si>
    <t>Vancouver British Columbia  V6J 1T5</t>
  </si>
  <si>
    <t>Canada";2022;Kitsilano;"{""coordinates"": [-123.1786699</t>
  </si>
  <si>
    <t xml:space="preserve"> 49.2585613]</t>
  </si>
  <si>
    <t xml:space="preserve"> ""type"": ""Point""}";2022-05;49.2585613</t>
  </si>
  <si>
    <t>DB-2021-06065;2021-11-18;2022-05-03;166;225000.0;New Building;2132 SCARBORO AVENUE</t>
  </si>
  <si>
    <t xml:space="preserve"> BC V5P 2L3;"Low Density Housing - New Building - To construct a ONE storey laneway house building ($225</t>
  </si>
  <si>
    <t>000) with an open parking pad</t>
  </si>
  <si>
    <t xml:space="preserve">Note:  Bldg 1 (principal bldg) addressed #1 - 2132 Scarboro retained on site.   </t>
  </si>
  <si>
    <t>2.\tSchedule B: STR/GEO  ALAN PRAHALAD P.Eng (604-831-1431) Structural &amp; Geotechnical</t>
  </si>
  <si>
    <t>3. \tHPO: Residential Builder- Cyanic Development 42035</t>
  </si>
  <si>
    <t>#3-2132 Scarboro Av - Laneway House (1 storey)</t>
  </si>
  <si>
    <t>Note: As a result of the addition of a laneway house</t>
  </si>
  <si>
    <t xml:space="preserve"> the main house / principal dwelling will be assigned a suite number and the site will be as follows:</t>
  </si>
  <si>
    <t xml:space="preserve">#1-2132 Scarboro Av - Principal Dwelling </t>
  </si>
  <si>
    <t>******THIS PERMIT HAS BEEN ISSUED UNDER THE REQUIREMENTS OF VBBL #12511 (2019)******";New Build - Standalone Laneway;Cyanic Developments Inc DBA: Cyanic Developments Inc;"280-2010 East 48th</t>
  </si>
  <si>
    <t xml:space="preserve"> BC  V5P1R8";Dwelling Uses;Laneway House;Cyanic Developments Inc;"2010 E 48TH AV  </t>
  </si>
  <si>
    <t>Unit 280</t>
  </si>
  <si>
    <t xml:space="preserve"> BC  V5P 1R8";2022;Victoria-Fraserview;"{""coordinates"": [-123.063077</t>
  </si>
  <si>
    <t xml:space="preserve"> 49.2132379]</t>
  </si>
  <si>
    <t xml:space="preserve"> ""type"": ""Point""}";2022-05;49.2132379</t>
  </si>
  <si>
    <t>BP-2021-02742;2021-06-03;2022-05-13;344;29815200.0;New Building;508 POWELL STREET</t>
  </si>
  <si>
    <t xml:space="preserve"> BC;"Certified Professional Program - New Building - To construct a new 7-storey high-rise</t>
  </si>
  <si>
    <t xml:space="preserve"> mixed-use building consisting of:</t>
  </si>
  <si>
    <t>Level 1- Social Service Centre (with classrooms for community programs</t>
  </si>
  <si>
    <t xml:space="preserve"> laundry</t>
  </si>
  <si>
    <t xml:space="preserve"> safe injection site</t>
  </si>
  <si>
    <t xml:space="preserve"> commercial kitchen with large seating area for eating) - Group A-2 </t>
  </si>
  <si>
    <t>Residential and Office Lobbies</t>
  </si>
  <si>
    <t>2 (two) CRU units</t>
  </si>
  <si>
    <t xml:space="preserve"> Retail (Group E) </t>
  </si>
  <si>
    <t xml:space="preserve">Level 2- Rental Offices </t>
  </si>
  <si>
    <t>Level 3 to Level 7 - 114 Social Housing units (3rd-7th Floors)</t>
  </si>
  <si>
    <t xml:space="preserve">Roof top terrace connected with 7th Floor terrace. </t>
  </si>
  <si>
    <t xml:space="preserve">All over one level of underground parking accessed from the lane. </t>
  </si>
  <si>
    <t>Class-1 Cooking operation</t>
  </si>
  <si>
    <t>VBBL 2019</t>
  </si>
  <si>
    <t>This is a single Stage CP application";;Kai Mikkelsen DBA: Thorson Consulting CP;"2015 Main Street</t>
  </si>
  <si>
    <t>Thorson Consulting Ltd.</t>
  </si>
  <si>
    <t xml:space="preserve"> BC  V5T3C2";Dwelling Uses;Micro Dwelling;Darwin Construction (Canada) Ltd;"197 Forester St  </t>
  </si>
  <si>
    <t>Unit 404</t>
  </si>
  <si>
    <t xml:space="preserve"> BC  V7H 0A6";2022;Strathcona;"{""coordinates"": [-123.0929397</t>
  </si>
  <si>
    <t xml:space="preserve"> 49.2830345]</t>
  </si>
  <si>
    <t xml:space="preserve"> ""type"": ""Point""}";2022-05;49.2830345</t>
  </si>
  <si>
    <t>DB-2021-03244;2021-06-24;2022-05-03;313;898500.0;New Building;6622 FLEMING STREET</t>
  </si>
  <si>
    <t xml:space="preserve"> BC V5P 3H2;"Low Density Housing - New Building - To construct a 2 storey + basement one-family dwelling with a secondary suite located in the basement with an attached garage to LWH and 1 open parking pad</t>
  </si>
  <si>
    <t xml:space="preserve"> providing a total of 3 parking spaces</t>
  </si>
  <si>
    <t>This Building Permit will remain in a suspended status until the associated (green) Demolition Permit BP-2021-03246 is completed.</t>
  </si>
  <si>
    <t>This is a 2 storey building pursuant to the Zoning and Development By-Law</t>
  </si>
  <si>
    <t>1- No strata titling permitted</t>
  </si>
  <si>
    <t>2- Bar sink proposed in main floor.</t>
  </si>
  <si>
    <t>3- A/C unit proposed in rear yard.</t>
  </si>
  <si>
    <t>4- Schedule B:  Alan Prahalad P.Eng (604.831.1431) Structural &amp; Geotechnical</t>
  </si>
  <si>
    <t xml:space="preserve">5- HPO: Sian Group Investments Inc </t>
  </si>
  <si>
    <t>#1 - 6622 Fleming St - Basement</t>
  </si>
  <si>
    <t xml:space="preserve"> South-West side</t>
  </si>
  <si>
    <t xml:space="preserve"> 1st &amp; 2nd story (1FD)</t>
  </si>
  <si>
    <t>#2 - 6622 Fleming St - Basement</t>
  </si>
  <si>
    <t xml:space="preserve"> North-East side (sec suite)</t>
  </si>
  <si>
    <t>Addresses assigned per the approved plans</t>
  </si>
  <si>
    <t xml:space="preserve"> Fire and Emergency street access (walkway) to the secondary suite is from the South side.  Street access must be provided &amp; maintained at all times and the building addresses posted to be visible from the street in accordance with the Building By-law prior to Final Inspection.  </t>
  </si>
  <si>
    <t>******THIS PERMIT HAS BEEN ISSUED UNDER THE REQUIREMENTS OF VBBL #12511 (2019)******";New Build - Low Density Housing;Mukhtiar Sian DBA: Sian Group Investments Inc.;"2177 Bonaccord Dr</t>
  </si>
  <si>
    <t xml:space="preserve"> BC  V5P 2N8";Dwelling Uses;One-family Dwelling w/Sec Suite;Sian Group Investments Inc;"2177 BONACCORD DRIVE  </t>
  </si>
  <si>
    <t xml:space="preserve"> BC  V5P 2N8";2022;Victoria-Fraserview;"{""coordinates"": [-123.0727961</t>
  </si>
  <si>
    <t xml:space="preserve"> 49.224078]</t>
  </si>
  <si>
    <t xml:space="preserve"> ""type"": ""Point""}";2022-05;49.224078</t>
  </si>
  <si>
    <t>BP-2022-02227;2022-04-28;2022-05-26;28;0.0;Salvage and Abatement;957 E 15TH AVENUE</t>
  </si>
  <si>
    <t xml:space="preserve"> BC V5T 2S2;"Low Density Housing - Salvage and Abatement - Building Permit for DB-2022-00430 2FD</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</si>
  <si>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site.";;Akash Sidhu;"7338 Hudson Street</t>
  </si>
  <si>
    <t xml:space="preserve"> BC  V6P4L2";Dwelling Uses;One-Family Dwelling;JB Siteworks Inc.;;2022;Mount Pleasant;"{""coordinates"": [-123.0843318</t>
  </si>
  <si>
    <t xml:space="preserve"> 49.2572153]</t>
  </si>
  <si>
    <t xml:space="preserve"> ""type"": ""Point""}";2022-05;49.2572153</t>
  </si>
  <si>
    <t>BP-2022-01201;2022-03-08;2022-05-05;58;0.0;Salvage and Abatement;6138 FREMLIN STREET</t>
  </si>
  <si>
    <t xml:space="preserve"> BC V5Z 3X2;"Low Density Housing - Salvage and Abatement - Salvage and abatement permit only for DB-2022-00524 and to be completed under the supervision of a qualified professional work. This permit does not authorize demolition</t>
  </si>
  <si>
    <t>QP: Tarlochan (Terry) Sunar- MCA Environmental Consulting Inc. - (604)-805-1344";;Gurjit Dhillon DBA: New Look Developments Ltd;"280 East 59th Ave</t>
  </si>
  <si>
    <t xml:space="preserve"> BC  V5X1X9";Dwelling Uses;One-Family Dwelling;Kingsman Excavating Ltd.;"Unit 1104</t>
  </si>
  <si>
    <t xml:space="preserve"> BC  V3S4N8";2022;Oakridge;"{""coordinates"": [-123.1263863</t>
  </si>
  <si>
    <t xml:space="preserve"> 49.2297984]</t>
  </si>
  <si>
    <t xml:space="preserve"> ""type"": ""Point""}";2022-05;49.2297984</t>
  </si>
  <si>
    <t>BP-2022-00765;2022-02-15;2022-05-16;90;15000.0;Demolition / Deconstruction;4190 KASLO STREET</t>
  </si>
  <si>
    <t xml:space="preserve"> BC V5R 2B6;"Low Density Housing - Demolition / Deconstruction - To demolish the existing one family dwelling building ($15</t>
  </si>
  <si>
    <t>Demo Declaration â€“ Kingsman Excavating Ltd   (604)-354-9049</t>
  </si>
  <si>
    <t xml:space="preserve">75% Recycling Rate of Building Materials Required";;Sukhbir  Dhaliwal / Mountainview Enterprises Ltd.  DBA: Mountainview Enterprises Ltd.;"2748 West 22nd Avenue </t>
  </si>
  <si>
    <t xml:space="preserve"> BC  V6L1M4";Dwelling Uses;One-Family Dwelling;Kingsman Excavating Ltd.;"Unit 1104</t>
  </si>
  <si>
    <t xml:space="preserve"> BC  V3S4N8";2022;Renfrew-Collingwood;"{""coordinates"": [-123.0467278</t>
  </si>
  <si>
    <t xml:space="preserve"> 49.2471936]</t>
  </si>
  <si>
    <t xml:space="preserve"> ""type"": ""Point""}";2022-05;49.2471936</t>
  </si>
  <si>
    <t>BP-2021-01217;2021-03-31;2022-05-24;419;0.0;Salvage and Abatement;1545 GRANT STREET</t>
  </si>
  <si>
    <t xml:space="preserve"> BC V5L 2Y3;"Enquiry Centre - Salvage and Abatement - To provide for the Salvage and Abatement of this existing One-Family Dwelling building on this site.</t>
  </si>
  <si>
    <t>OK for SIPS processing as per Howie Chow</t>
  </si>
  <si>
    <t xml:space="preserve"> March 30</t>
  </si>
  <si>
    <t xml:space="preserve">QP is Steven Seewald of ALARA Environmental Health &amp; Safety Ltd. </t>
  </si>
  <si>
    <t>Note : This is a salvage and abatement permit only and does not authorize any demolition or deconstruction work on the house. Once you have completed your salvage and abatement</t>
  </si>
  <si>
    <t xml:space="preserve"> please upload all documents digitally signed and sealed related to S/A using the City's electronic permitting system as per BULLETIN 2015-008-EV.";;Jas Dhami DBA: Kingsman Excavating Ltd.;"1104 - 7360</t>
  </si>
  <si>
    <t xml:space="preserve"> 137 Street</t>
  </si>
  <si>
    <t xml:space="preserve"> BC  V3W 1A3";Dwelling Uses;One-Family Dwelling;Kingsman Excavating Ltd.;"Unit 1104</t>
  </si>
  <si>
    <t xml:space="preserve"> BC  V3S4N8";2022;Grandview-Woodland;"{""coordinates"": [-123.0724178</t>
  </si>
  <si>
    <t xml:space="preserve"> 49.2716561]</t>
  </si>
  <si>
    <t xml:space="preserve"> ""type"": ""Point""}";2022-05;49.2716561</t>
  </si>
  <si>
    <t>BP-2021-01219;2021-03-31;2022-05-24;419;0.0;Salvage and Abatement;1549 GRANT STREET</t>
  </si>
  <si>
    <t xml:space="preserve"> BC  V3S4N8";2022;Grandview-Woodland;"{""coordinates"": [-123.0722801</t>
  </si>
  <si>
    <t xml:space="preserve"> 49.2716614]</t>
  </si>
  <si>
    <t xml:space="preserve"> ""type"": ""Point""}";2022-05;49.2716614</t>
  </si>
  <si>
    <t>BP-2021-03246;2021-06-24;2022-05-03;313;15000.0;Demolition / Deconstruction;6622 FLEMING STREET</t>
  </si>
  <si>
    <t xml:space="preserve"> BC V5P 3H2;"Low Density Housing - Demolition / Deconstruction - To demolish the existing one family dwelling building ($15</t>
  </si>
  <si>
    <t>This permit is subject to the Green Demolition Bylaw (11023)";;Mukhtiar Sian DBA: Sian Group Investments Inc.;"2177 Bonaccord Dr</t>
  </si>
  <si>
    <t xml:space="preserve"> BC  V5P 2N8";Dwelling Uses;One-Family Dwelling;Kingsman Excavating Ltd.;"Unit 1104</t>
  </si>
  <si>
    <t xml:space="preserve"> BC  V3S4N8";2022;Victoria-Fraserview;"{""coordinates"": [-123.0727961</t>
  </si>
  <si>
    <t>BP-2022-02136;2022-04-25;2022-05-06;11;30000.0;Addition / Alteration;1348 BARCLAY STREET</t>
  </si>
  <si>
    <t xml:space="preserve"> BC V6E 1H7;"Field Review - Addition / Alteration - #202 - 2nd floor</t>
  </si>
  <si>
    <t>Interior alterations to provide improvements to the bathroom and kitchen in this existing dwelling unit #202 on the 2nd floor at this existing multiple dwelling building on this site.</t>
  </si>
  <si>
    <t>Scope of work:  modify kitchen layout to create open concept</t>
  </si>
  <si>
    <t xml:space="preserve"> upgrade fixtures and finishes</t>
  </si>
  <si>
    <t xml:space="preserve"> fix firestopping where needed</t>
  </si>
  <si>
    <t>OK to process as DTI as per K Vogt April 25</t>
  </si>
  <si>
    <t>E2-Appliances - Upgrade to an Energuide/Energy Star appliance (fridge</t>
  </si>
  <si>
    <t xml:space="preserve"> dishwasher). </t>
  </si>
  <si>
    <t>Architectural</t>
  </si>
  <si>
    <t xml:space="preserve"> Plumbing and Electrical Schedule B submitted by John J. McCuaig</t>
  </si>
  <si>
    <t xml:space="preserve"> ph: 604-255-0992</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</si>
  <si>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Residential - Lower Complexity;McCuaig and Associates Engineering Ltd.;"200 - 3999 Henning Drive</t>
  </si>
  <si>
    <t xml:space="preserve"> BC  V5C 6P9";Dwelling Uses;Multiple Dwelling;Solid General Contractors Inc;"4163 McConnell Dr  </t>
  </si>
  <si>
    <t xml:space="preserve"> BC  V5A 3J7";2022;West End;"{""coordinates"": [-123.1319042</t>
  </si>
  <si>
    <t xml:space="preserve"> 49.2860253]</t>
  </si>
  <si>
    <t xml:space="preserve"> ""type"": ""Point""}";2022-05;49.2860253</t>
  </si>
  <si>
    <t>BP-2022-02479;2022-05-11;2022-05-18;7;30000.0;Addition / Alteration;1348 BARCLAY STREET</t>
  </si>
  <si>
    <t xml:space="preserve"> BC V6E 1H7;"Field Review - Addition / Alteration - Unit 607 - 6TH Floor</t>
  </si>
  <si>
    <t>Interior alterations to provide improvements in unit #607 to do bathroom and kitchen renovation in this existing multiple dwelling building on this site.</t>
  </si>
  <si>
    <t xml:space="preserve">Okay to process as DTI by S. Yu. </t>
  </si>
  <si>
    <t xml:space="preserve"> dishwasher).";Renovation - Residential - Lower Complexity;McCuaig and Associates Engineering Ltd.;"200 - 3999 Henning Drive</t>
  </si>
  <si>
    <t xml:space="preserve"> BC  V5C 6P9";Dwelling Uses;Dwelling Unit;Solid General Contractors Inc;"4163 McConnell Dr  </t>
  </si>
  <si>
    <t>BP-2022-02475;2022-05-11;2022-05-19;8;30000.0;Addition / Alteration;1348 BARCLAY STREET</t>
  </si>
  <si>
    <t xml:space="preserve"> BC V6E 1H7;"Field Review - Addition / Alteration - #1504 - 15th Floor</t>
  </si>
  <si>
    <t>Interior alterations to provide improvements in unit #1504 to do bathroom and kitchen renovation in this existing multiple dwelling building on this site.</t>
  </si>
  <si>
    <t xml:space="preserve"> Plumbing and Electrical Schedule B submitted by Andrew D. Leonard</t>
  </si>
  <si>
    <t>OK to process as DTI as per S. Yu May 11</t>
  </si>
  <si>
    <t xml:space="preserve"> 2022";Renovation - Residential - Lower Complexity;McCuaig and Associates Engineering Ltd.;"200 - 3999 Henning Drive</t>
  </si>
  <si>
    <t>DB-2021-04577;2021-08-27;2022-05-27;273;164500.0;New Building;7571 ST. GEORGE STREET</t>
  </si>
  <si>
    <t xml:space="preserve"> BC;"Low Density Housing - New Building - To construct a 2 storey laneway house building ($164</t>
  </si>
  <si>
    <t>4.\tSchedule B: Y.K. Sharma) P.Eng (778.863.7076) Structural &amp; Geotechnical</t>
  </si>
  <si>
    <t>Secondary Suite: 7581 St. George St</t>
  </si>
  <si>
    <t>*NEW HOUSE* Note: See DB-2021-04575 for Bldg 1 on site (principal bldg) addressed 495 E 60th Av</t>
  </si>
  <si>
    <t xml:space="preserve"> BC  V5W2R9";Dwelling Uses;Laneway House;523 Construction Ltd;"5480 MAIN ST  </t>
  </si>
  <si>
    <t xml:space="preserve"> BC  V5W 2R9";2022;Sunset;"{""coordinates"": [-123.0942632</t>
  </si>
  <si>
    <t xml:space="preserve"> 49.2159611]</t>
  </si>
  <si>
    <t xml:space="preserve"> ""type"": ""Point""}";2022-05;49.2159611</t>
  </si>
  <si>
    <t>DB-2021-05829;2021-11-10;2022-05-25;196;200000.0;Addition / Alteration;75 W 5TH AVENUE</t>
  </si>
  <si>
    <t xml:space="preserve"> BC;"Field Review - Addition / Alteration - Exterior and Interior alterations to provide improvements for a new packing plant with ancillary office single tenant space in this existing commercial building on this site.</t>
  </si>
  <si>
    <t>Scope of work: 3 new windows on south elevation</t>
  </si>
  <si>
    <t xml:space="preserve"> remove interior partition walls/doors</t>
  </si>
  <si>
    <t xml:space="preserve"> remove stairs and construct new stairs to accommodate new layout</t>
  </si>
  <si>
    <t xml:space="preserve"> remove portion of the floor and install a new slab to match level of lower floor</t>
  </si>
  <si>
    <t xml:space="preserve"> rebuild a portion of the wall/floor assembly</t>
  </si>
  <si>
    <t xml:space="preserve"> new shelving and racking throughout</t>
  </si>
  <si>
    <t xml:space="preserve"> construct new offices and washrooms on second floor</t>
  </si>
  <si>
    <t>Tenant: Riversol</t>
  </si>
  <si>
    <t>Schedule A &amp; Schedule B Architectural - Andrew Igel - 778-839-4260</t>
  </si>
  <si>
    <t>Schedule B Structural - Wang</t>
  </si>
  <si>
    <t xml:space="preserve"> Xiao Song - 778 - 232 - 9364</t>
  </si>
  <si>
    <t xml:space="preserve">Note: Loading access off of Manitoba St is not permitted </t>
  </si>
  <si>
    <t xml:space="preserve">Parking in the southwest portion of the building off Manitoba St is not permitted </t>
  </si>
  <si>
    <t xml:space="preserve">Office space to not exceed 33-1/3 percent </t>
  </si>
  <si>
    <t>E2 - Lighting - Upgrade to Local Control (per 9.4.1.1.(a) of ASHRAE 90.1-2016)</t>
  </si>
  <si>
    <t>OK for field review as per Rosa Astorino";Renovation - Commercial/ Mixed Use - Lower Complexity;Gillian Sock Teh;"75 5th Avenue W</t>
  </si>
  <si>
    <t xml:space="preserve"> BC  V5Y 1H4";Manufacturing Uses</t>
  </si>
  <si>
    <t>Transportation and Storage Uses;Clothing Manufacturing</t>
  </si>
  <si>
    <t xml:space="preserve">Packaging Plant;Intracan Sportswear Mfg Co Ltd;"75 W 5th Av  </t>
  </si>
  <si>
    <t xml:space="preserve"> BC  V5Y 1H4";2022;Mount Pleasant;"{""coordinates"": [-123.1063291</t>
  </si>
  <si>
    <t xml:space="preserve"> 49.2665599]</t>
  </si>
  <si>
    <t xml:space="preserve"> ""type"": ""Point""}";2022-05;49.2665599</t>
  </si>
  <si>
    <t>BP-2022-01319;2022-03-15;2022-05-20;66;100000.0;Addition / Alteration;3057 W 2ND AVENUE</t>
  </si>
  <si>
    <t xml:space="preserve"> BC V6K 1K5;"Field Review - Addition / Alteration - Exterior and interior alterations to change the use from Multiple Conversion Dwelling to a One Family Dwelling on this site.</t>
  </si>
  <si>
    <t>The scope includes changes to some window sizes</t>
  </si>
  <si>
    <t xml:space="preserve"> removing the fireplace</t>
  </si>
  <si>
    <t xml:space="preserve"> reconfiguring the main and basement floors and reinstating the interconnecting stair between main floor and basement.</t>
  </si>
  <si>
    <t>Ok for field review per J. Zhang Mar 15/22</t>
  </si>
  <si>
    <t xml:space="preserve"> Structural</t>
  </si>
  <si>
    <t xml:space="preserve"> Roger T.S. Wong</t>
  </si>
  <si>
    <t xml:space="preserve"> 604-306-0821.</t>
  </si>
  <si>
    <t xml:space="preserve"> 778-682-2211.</t>
  </si>
  <si>
    <t xml:space="preserve">Scope of work to include energy upgrade in accordance with Article 11.2.1.4 of the 2019 Vancouver Building By-law and as per the Energy Efficiency Upgrade Details noted in the Energuide Report.                         </t>
  </si>
  <si>
    <t>***This permit has been issued under the VBBL 2019</t>
  </si>
  <si>
    <t xml:space="preserve"> 2022.***";Renovation - Residential - Lower Complexity;Andrea  Greenway DBA: Andrea Greenway Interior Design;"700-318 Homer Street </t>
  </si>
  <si>
    <t xml:space="preserve"> BC  V6A 2B2";Dwelling Uses;One-family Dwelling w/Sec Suite;Apple Barn Investments Ltd;"1701 WATERLOO ST  </t>
  </si>
  <si>
    <t xml:space="preserve"> BC  V6R 3G3";2022;Kitsilano;"{""coordinates"": [-123.1728488</t>
  </si>
  <si>
    <t xml:space="preserve"> 49.2704605]</t>
  </si>
  <si>
    <t xml:space="preserve"> ""type"": ""Point""}";2022-05;49.2704605</t>
  </si>
  <si>
    <t>BP-2022-02265;2022-05-02;2022-05-13;11;0.0;Salvage and Abatement;3558 W 39TH AVENUE</t>
  </si>
  <si>
    <t xml:space="preserve"> BC V6N 3A5;"Low Density Housing - Salvage and Abatement - Salvage and Abatement Permit only for Building permit: DB-2022-02222 and to be completed under the supervision of a qualified professional. This permit does not authorize demolition</t>
  </si>
  <si>
    <t>Deconstruction Permit: BP-2022-02264</t>
  </si>
  <si>
    <t>Qualified Professional: Ramin Hamidnejad (Kinetic OHS Services Ltd) (604-988-0099)";;Lisa Bovell;"293 Columbia Street</t>
  </si>
  <si>
    <t xml:space="preserve"> BC  V6A 2R5";Dwelling Uses;One-Family Dwelling;Octiscapes Site Services Ltd;"1051 Page St  </t>
  </si>
  <si>
    <t xml:space="preserve"> BC  V6V 2Y4";2022;Dunbar-Southlands;"{""coordinates"": [-123.1839276</t>
  </si>
  <si>
    <t xml:space="preserve"> 49.2362075]</t>
  </si>
  <si>
    <t xml:space="preserve"> ""type"": ""Point""}";2022-05;49.2362075</t>
  </si>
  <si>
    <t>DB-2021-05679;2021-10-31;2022-05-17;198;633250.0;New Building;3178 E 21ST AVENUE</t>
  </si>
  <si>
    <t xml:space="preserve"> BC V5M 2W9;"Low Density Housing - New Building - To construct a 2-storey two-family dwelling ($633</t>
  </si>
  <si>
    <t>250) with a detached accessory building (garage) at the rear providing 2 parking spaces</t>
  </si>
  <si>
    <t>Note: This is a 2 storey building pursuant to the Zoning and Development By-Law.</t>
  </si>
  <si>
    <t>Note: To achieve the required FSR a floor space exclusion of 2% has been applied to this application as per section 10.11.1 of the district schedule</t>
  </si>
  <si>
    <t>1.\tA/C units proposed in the rear yard</t>
  </si>
  <si>
    <t>2.\tSchedule B Shamsul Alam Shikder P.Eng (604-255-3740) Structural &amp; Geotechnical</t>
  </si>
  <si>
    <t>3.\tBC Housing: Evergreen World General Contracting</t>
  </si>
  <si>
    <t>All rooms adjacent to East and West exposing building face shall be sprinklered.</t>
  </si>
  <si>
    <t xml:space="preserve">Combustible projections or roof soffits on an exposing building face shall not project to less than .45m from the property line and shall be in compliance with VBBL 2019 9.10.15.5.(9)                                                        </t>
  </si>
  <si>
    <t xml:space="preserve">                            </t>
  </si>
  <si>
    <t>Any alterations or conversions to the attached garage (if applicable) to habitable living space shall not be permitted without first obtaining the approval of the Director of Planning and the Chief Building Official. Thermal protection measures and Laneway house design guidelines shall be required to be met prior to the approval of the conversion.</t>
  </si>
  <si>
    <t>Address number assigned as per approved plans for Fire and Emergency response. The address number is to be posted and to the building and to be visible from the street in accordance with the Building By-law prior to final inspection.</t>
  </si>
  <si>
    <t>******THIS PERMIT HAS BEEN ISSUED UNDER THE REQUIREMENTS OF VBBL 2019******";New Build - Low Density Housing;Ronald Mok;"3342 East 23rd Avenue</t>
  </si>
  <si>
    <t xml:space="preserve"> BC  V5R 1B9";Dwelling Uses;Two-Family Dwelling;Evergreen World General Contracting Ltd;"2921 E 16TH AV  </t>
  </si>
  <si>
    <t xml:space="preserve"> BC  V5M 2M2";2022;Renfrew-Collingwood;"{""coordinates"": [-123.0371577</t>
  </si>
  <si>
    <t xml:space="preserve"> 49.251246]</t>
  </si>
  <si>
    <t xml:space="preserve"> ""type"": ""Point""}";2022-05;49.251246</t>
  </si>
  <si>
    <t>BP-2022-02139;2022-04-25;2022-05-26;31;160000.0;Addition / Alteration;745 THURLOW STREET</t>
  </si>
  <si>
    <t xml:space="preserve"> BC V6E 3V5;"Field Review - Addition / Alteration - Interior alterations to construct a coffee shop kiosk in the main lobby of 745 Thurlow Street in this existing mixed-use building on this site.</t>
  </si>
  <si>
    <t>Scope of Work: Millwork installation</t>
  </si>
  <si>
    <t xml:space="preserve"> modifications to walls</t>
  </si>
  <si>
    <t xml:space="preserve"> and electrical.</t>
  </si>
  <si>
    <t>Plumbing/ Electrical Schedule B provided by Moortaza Bhaiji</t>
  </si>
  <si>
    <t>OK for Field Review as per J. Bal - April 25</t>
  </si>
  <si>
    <t xml:space="preserve"> 2022";Renovation - Commercial/ Mixed Use - Lower Complexity;Brian Milne DBA: BRC Management Ltd;"43 Auburn Meadows Crescent Southeast</t>
  </si>
  <si>
    <t xml:space="preserve"> AB  T3M 2E3";Retail Uses;Retail Store;Blue Rock Construction Management Ltd;"43 Auburn Meadows Cres SE  </t>
  </si>
  <si>
    <t xml:space="preserve"> AB  T3M 2E3";2022;West End;"{""coordinates"": [-123.12444</t>
  </si>
  <si>
    <t xml:space="preserve"> 49.2853764]</t>
  </si>
  <si>
    <t xml:space="preserve"> ""type"": ""Point""}";2022-05;49.2853764</t>
  </si>
  <si>
    <t>BP-2022-01566;2022-03-28;2022-05-02;35;0.0;Salvage and Abatement;105 E 64TH AVENUE</t>
  </si>
  <si>
    <t xml:space="preserve"> BC V5X 2M3;"Low Density Housing - Salvage and Abatement - Salvage and Abatement Permit only for Building permit: DB-2021-06557 and to be completed under the supervision of a qualified professional.  This permit does not authorize demolition</t>
  </si>
  <si>
    <t>QP: PACIFIC ARK ENVIRONMENTAL CONSULTING LTD ( Xiaoqiang (David) Yang)</t>
  </si>
  <si>
    <t>Demolition permit: DB-2022-01565";;Allyse Li DBA: RAAW Design;"#1020 - 8477 Bridgeport Rd</t>
  </si>
  <si>
    <t xml:space="preserve"> BC  V6X 3C7";Dwelling Uses;One-Family Dwelling;New West Excavating &amp; Demolition Ltd;"6330 FRASER ST  </t>
  </si>
  <si>
    <t xml:space="preserve"> BC  V5W 3A4";2022;Sunset;"{""coordinates"": [-123.1042941</t>
  </si>
  <si>
    <t xml:space="preserve"> 49.2126956]</t>
  </si>
  <si>
    <t xml:space="preserve"> ""type"": ""Point""}";2022-05;49.2126956</t>
  </si>
  <si>
    <t>BP-2022-01160;2022-03-04;2022-05-18;75;50000.0;Demolition / Deconstruction;3202 RIVERWALK AVENUE</t>
  </si>
  <si>
    <t xml:space="preserve"> BC;"Enquiry Centre - Demolition / Deconstruction - To demolish the existing presentation center on site.</t>
  </si>
  <si>
    <t>OK for SIPs per J. Zhang</t>
  </si>
  <si>
    <t xml:space="preserve"> March 10th</t>
  </si>
  <si>
    <t>4) Demo to grade only. No soil disturbance or excavation of soil other than that which is incidental to the demolition is permitted under this permit.";;Wesgroup Properties LP DBA: Wesgroup Properties;"2000-595 Burrard Street</t>
  </si>
  <si>
    <t xml:space="preserve"> BC  V6C 0E4";Office Uses;Temporary Sales Office;Wesgroup Contracting Ltd;;2022;Killarney;"{""coordinates"": [-123.0380102</t>
  </si>
  <si>
    <t xml:space="preserve"> 49.205183]</t>
  </si>
  <si>
    <t xml:space="preserve"> ""type"": ""Point""}";2022-05;49.205183</t>
  </si>
  <si>
    <t>BP-2022-01807;2022-04-06;2022-05-26;50;8879.0;Addition / Alteration;1961 E 39TH AVENUE</t>
  </si>
  <si>
    <t xml:space="preserve"> BC V5P 1H5;"Field Review - Addition / Alteration - Exterior alterations to install solar photovoltaic panels on the roof of this existing one family dwelling building on this site.</t>
  </si>
  <si>
    <t>Schedule B Structural - Govinder S Dhesi P.Eng - 604-580-3275</t>
  </si>
  <si>
    <t>OK for Field Review as per A. Min</t>
  </si>
  <si>
    <t>No DP required per S. Yu on April 6</t>
  </si>
  <si>
    <t xml:space="preserve"> 2022";Renovation - Residential - Lower Complexity;Muhammad Haseeb DBA: Shift Energy Group Inc;"1600-595 Burrard Street</t>
  </si>
  <si>
    <t xml:space="preserve"> BC  V7X1L3";Dwelling Uses;One-Family Dwelling;Shift Energy Group Inc;"595 BURRARD ST  </t>
  </si>
  <si>
    <t>Unit 1600</t>
  </si>
  <si>
    <t xml:space="preserve"> BC  V6C 1A0";2022;Kensington-Cedar Cottage;"{""coordinates"": [-123.0664138</t>
  </si>
  <si>
    <t xml:space="preserve"> 49.2347142]</t>
  </si>
  <si>
    <t xml:space="preserve"> ""type"": ""Point""}";2022-05;49.2347142</t>
  </si>
  <si>
    <t>BP-2022-01910;2022-04-11;2022-05-11;30;1608.0;Addition / Alteration;332 E 39TH AVENUE</t>
  </si>
  <si>
    <t xml:space="preserve"> BC V5W 1K4;"Field Review - Addition / Alteration - Exterior alterations to add solar panels to the existing accessory garage of this one family dwelling site.</t>
  </si>
  <si>
    <t xml:space="preserve">Ok for field review per Wayland Wong. </t>
  </si>
  <si>
    <t xml:space="preserve"> Govinder S Dhesi</t>
  </si>
  <si>
    <t xml:space="preserve"> 604-580-3275.";Renovation - Residential - Lower Complexity;Muhammad Haseeb DBA: Shift Energy Group Inc;"1600-595 Burrard Street</t>
  </si>
  <si>
    <t xml:space="preserve"> BC  V6C 1A0";2022;Riley Park;"{""coordinates"": [-123.0986804</t>
  </si>
  <si>
    <t xml:space="preserve"> 49.2351188]</t>
  </si>
  <si>
    <t xml:space="preserve"> ""type"": ""Point""}";2022-05;49.2351188</t>
  </si>
  <si>
    <t>BP-2022-01851;2022-04-07;2022-05-31;54;0.0;Salvage and Abatement;7977 ADERA STREET</t>
  </si>
  <si>
    <t xml:space="preserve"> BC V6P 5E2;"Low Density Housing - Salvage and Abatement - Salvage and abatement permit only for DB-2022-00531 and to be completed under the supervision of Qualified Professional. This permit does not authorize demolition</t>
  </si>
  <si>
    <t xml:space="preserve">QP: Ramin Hamidnejad CRSP of Kinetic OHS Services Ltd";;Royl Leung DBA: Kinged Holding Ltd.;"1946 West King Edward </t>
  </si>
  <si>
    <t xml:space="preserve"> BC  V6J 2W6";Dwelling Uses;One-Family Dwelling;Canadian Excavating Ltd;"6898 130 St</t>
  </si>
  <si>
    <t xml:space="preserve"> BC  V3W 4J5";2022;Marpole;"{""coordinates"": [-123.1437422</t>
  </si>
  <si>
    <t xml:space="preserve"> 49.2134419]</t>
  </si>
  <si>
    <t xml:space="preserve"> ""type"": ""Point""}";2022-05;49.2134419</t>
  </si>
  <si>
    <t>BP-2022-01494;2022-03-22;2022-05-04;43;0.0;Salvage and Abatement;3349 W 37TH AVENUE</t>
  </si>
  <si>
    <t xml:space="preserve"> BC V6N 2V5;"Low Density Housing - Salvage and Abatement - Salvage and Abatement Permit only for Building permit: DB-2021-06739 and to be completed under the supervision of a qualified professional.  This permit does not authorize demolition</t>
  </si>
  <si>
    <t>Deconstruction Permit: BP-2022-01493</t>
  </si>
  <si>
    <t>QP: EMTEC Environmental Health &amp; Safety Consulting Inc.";;Eva Wang;"3534 w 15th ave</t>
  </si>
  <si>
    <t xml:space="preserve"> BC  V6R2Z4";Dwelling Uses;One-Family Dwelling;Canadian Excavating Ltd;"6898 130 St</t>
  </si>
  <si>
    <t xml:space="preserve"> BC  V3W 4J5";2022;Dunbar-Southlands;"{""coordinates"": [-123.179595</t>
  </si>
  <si>
    <t xml:space="preserve"> 49.2388236]</t>
  </si>
  <si>
    <t xml:space="preserve"> ""type"": ""Point""}";2022-05;49.2388236</t>
  </si>
  <si>
    <t>BP-2022-01992;2022-04-13;2022-05-17;34;0.0;Salvage and Abatement;2560 DUNDAS STREET</t>
  </si>
  <si>
    <t xml:space="preserve"> BC V5K 1P8;"Low Density Housing - Salvage and Abatement - Salvage and Abatement Permit only for Building permit: DB-2022-00523 and to be completed under the supervision of a qualified professional.  This permit does not authorize demolition</t>
  </si>
  <si>
    <t>Deconstruction Permit: BP-2022-01991</t>
  </si>
  <si>
    <t>QP: Kinetic OHS Services Ltd.";;DALJIT SHERGILL DBA: GOLDENFORTUNE DEVEL INC;"6335 Ross St</t>
  </si>
  <si>
    <t xml:space="preserve"> BC  V5W 3L8";Dwelling Uses;One-Family Dwelling;Canadian Excavating Ltd;"6898 130 St</t>
  </si>
  <si>
    <t xml:space="preserve"> BC  V3W 4J5";2022;Hastings-Sunrise;"{""coordinates"": [-123.0530636</t>
  </si>
  <si>
    <t xml:space="preserve"> 49.2845326]</t>
  </si>
  <si>
    <t xml:space="preserve"> ""type"": ""Point""}";2022-05;49.2845326</t>
  </si>
  <si>
    <t xml:space="preserve">BP-2022-02433;2022-05-09;2022-05-18;9;65000.0;Addition / Alteration;800 GRIFFITHS WAY #levels 6 &amp; below </t>
  </si>
  <si>
    <t xml:space="preserve"> BC V6B 6G1;"Field Review - Addition / Alteration - Interior alterations to provide demolish staff lockers</t>
  </si>
  <si>
    <t xml:space="preserve"> staff break room and training facility at level 100 of this existing Arena (Rogers Arena) building on this site.</t>
  </si>
  <si>
    <t>Okay by A. Cashato</t>
  </si>
  <si>
    <t>OK to process as DTI as per W. Wong May 9</t>
  </si>
  <si>
    <t>Separate permit(s) will be required for future tenant improvements</t>
  </si>
  <si>
    <t>Energy upgrade exempt: Interior demolition";Renovation - Commercial/ Mixed Use - Lower Complexity;BLT Construction Services DBA: BLT Construction Services;"7 E 6th Ave</t>
  </si>
  <si>
    <t xml:space="preserve"> BC  V5T 1J3";Cultural/Recreational Uses;Stadium or Arena;BLT Limited Partnership;"89 W GEORGIA ST  </t>
  </si>
  <si>
    <t>Unit 910</t>
  </si>
  <si>
    <t xml:space="preserve"> BC  V6B 0N8";2022;;;2022-05;</t>
  </si>
  <si>
    <t>BP-2021-04851;2021-09-16;2022-05-27;253;15000.0;Demolition / Deconstruction;3321 W 37TH AVENUE</t>
  </si>
  <si>
    <t xml:space="preserve"> BC V6N 2V5;"Low Density Housing - Demolition / Deconstruction - To demolish the existing one family dwelling building ($15</t>
  </si>
  <si>
    <t>Demo Declaration â€“ Apolla Demolition &amp; Excavating Ltd  (604)-770-2799</t>
  </si>
  <si>
    <t>Pre-1950 with Character Merit:</t>
  </si>
  <si>
    <t>90% Recycling Rate of Building Materials Required";;Vincent Wan DBA: D.V. Design Ltd.;"4038 Toronto Street</t>
  </si>
  <si>
    <t xml:space="preserve"> BC  V3B6X8";Dwelling Uses;One-Family Dwelling;APOLLA DEMOLITION &amp; EXCAVATING LTD.;;2022;Dunbar-Southlands;"{""coordinates"": [-123.1791832</t>
  </si>
  <si>
    <t xml:space="preserve"> 49.2388218]</t>
  </si>
  <si>
    <t xml:space="preserve"> ""type"": ""Point""}";2022-05;49.2388218</t>
  </si>
  <si>
    <t>BP-2022-00504;2022-02-03;2022-05-30;116;0.0;Salvage and Abatement;3227 E 29TH AVENUE</t>
  </si>
  <si>
    <t xml:space="preserve"> BC V5R 1W4;"Low Density Housing - Salvage and Abatement - Salvage and Abatement Permit only for Building permit: DB-2021-06766 and to be completed under the supervision of a qualified professional.  This permit does not authorize demolition</t>
  </si>
  <si>
    <t>Deconstruction Permit: BP-2022-00503</t>
  </si>
  <si>
    <t xml:space="preserve">QP: Pacific Ark Environmental Consulting Ltd.";;William Tan;"#1403-7088 Salisbury Ave. </t>
  </si>
  <si>
    <t xml:space="preserve"> BC  V5E 0A4";Dwelling Uses;One-Family Dwelling;APOLLA DEMOLITION &amp; EXCAVATING LTD.;;2022;Renfrew-Collingwood;"{""coordinates"": [-123.0360447</t>
  </si>
  <si>
    <t xml:space="preserve"> 49.2448017]</t>
  </si>
  <si>
    <t xml:space="preserve"> ""type"": ""Point""}";2022-05;49.2448017</t>
  </si>
  <si>
    <t>BP-2022-01605;2022-03-29;2022-05-12;44;0.0;Salvage and Abatement;4417 W 16TH AVENUE</t>
  </si>
  <si>
    <t xml:space="preserve"> BC V6R 3E7;"Low Density Housing - Salvage and Abatement - Salvage and abatement permit only for DB-2021-06927 and to be completed under the supervision of a qualified professional work. This permit does not authorize demolition</t>
  </si>
  <si>
    <t xml:space="preserve">QP: Baraa Habash- Coast BC Hazmat Inspections Inc - (604)-593-8275";;William Tan;"#1403-7088 Salisbury Ave. </t>
  </si>
  <si>
    <t xml:space="preserve"> BC  V5E 0A4";Dwelling Uses;One-Family Dwelling;Bhullar Excavating and Demolition;;2022;West Point Grey;"{""coordinates"": [-123.2068669</t>
  </si>
  <si>
    <t xml:space="preserve"> 49.2586014]</t>
  </si>
  <si>
    <t xml:space="preserve"> ""type"": ""Point""}";2022-05;49.2586014</t>
  </si>
  <si>
    <t>BP-2022-00690;2022-02-11;2022-05-31;109;0.0;Salvage and Abatement;2226 VANNESS AVENUE</t>
  </si>
  <si>
    <t xml:space="preserve"> BC V5N 2M2;"Low Density Housing - Salvage and Abatement - Salvage and Abatement Permit only for Building permit: DB-2021-06814 and to be completed under the supervision of a qualified professional.  This permit does not authorize demolition</t>
  </si>
  <si>
    <t>Demolition Permit: DB-2022-00688</t>
  </si>
  <si>
    <t>Qualified Professional: Peter R. Van Bakel (BCQP Consultants) 604-780-5683";;Bhupinder (Raj) Singh DBA: Raj Home Design;"6625 Fraser St</t>
  </si>
  <si>
    <t xml:space="preserve"> BC  V5X3T6";Dwelling Uses;One-family Dwelling w/Sec Suite;Bhullar Excavating and Demolition;;2022;Kensington-Cedar Cottage;"{""coordinates"": [-123.0597952</t>
  </si>
  <si>
    <t xml:space="preserve"> 49.2494692]</t>
  </si>
  <si>
    <t xml:space="preserve"> ""type"": ""Point""}";2022-05;49.2494692</t>
  </si>
  <si>
    <t>BP-2022-01217;2022-03-08;2022-05-31;84;0.0;Salvage and Abatement;334 E 35TH AVENUE</t>
  </si>
  <si>
    <t xml:space="preserve"> BC V5W 1A8;"Low Density Housing - Salvage and Abatement - Salvage and Abatement Permit only for Building permit: DB-2022-00109 and to be completed under the supervision of a qualified professional.  This permit does not authorize demolition</t>
  </si>
  <si>
    <t>Deconstruction Permit: BP-2022-01216</t>
  </si>
  <si>
    <t>QP: Kinetic OHS Services";;Gurpreet Thind;"10471 Seahaven Drive</t>
  </si>
  <si>
    <t xml:space="preserve"> BC  V7A 4C7";Dwelling Uses;One-Family Dwelling;Bhullar Excavating and Demolition;;2022;Riley Park;"{""coordinates"": [-123.0987326</t>
  </si>
  <si>
    <t xml:space="preserve"> 49.2386783]</t>
  </si>
  <si>
    <t xml:space="preserve"> ""type"": ""Point""}";2022-05;49.2386783</t>
  </si>
  <si>
    <t>DB-2021-03744;2021-07-16;2022-05-17;305;589125.0;New Building;1255 E 41ST AVENUE</t>
  </si>
  <si>
    <t xml:space="preserve"> BC V5W 1R3;"Low Density Housing - New Building - To construct a two-storey two-family dwelling ($589</t>
  </si>
  <si>
    <t>125) with a detached accessory building (garage) at the rear providing 2 parking spaces</t>
  </si>
  <si>
    <t>2. A/C units proposed in rear yard</t>
  </si>
  <si>
    <t xml:space="preserve">3. No Bar sinks proposed </t>
  </si>
  <si>
    <t>4. Schedule B: Jason Hui (778.319.3403) Structural &amp; Geotechnical</t>
  </si>
  <si>
    <t>5. HPO: Residential Builder - Singh Development Ltd</t>
  </si>
  <si>
    <t xml:space="preserve">Address numbers assigned as per approved plans for Fire and Emergency response. The address numbers are to be posted to the building to be visible from the street and in accordance with the Building By-law prior to final inspection.   </t>
  </si>
  <si>
    <t>******THIS PERMIT HAS BEEN ISSUED UNDER THE REQUIREMENTS OF VBBL #12511 (2019)******";New Build - Low Density Housing;Amardeep Dhillon DBA: Space Smart Home Design;"1307 East 55th Avenue</t>
  </si>
  <si>
    <t xml:space="preserve"> BC  V5X 1P4";Dwelling Uses;Two-Family Dwelling w/Secondary Suite;Singh Development Ltd;"7119 CLARENDON ST  </t>
  </si>
  <si>
    <t xml:space="preserve"> BC  V5S 2K5";2022;Kensington-Cedar Cottage;"{""coordinates"": [-123.0804141</t>
  </si>
  <si>
    <t xml:space="preserve"> 49.2330314]</t>
  </si>
  <si>
    <t xml:space="preserve"> ""type"": ""Point""}";2022-05;49.2330314</t>
  </si>
  <si>
    <t>DB-2021-05200;2021-10-05;2022-05-09;216;162500.0;New Building;2056 GRANT STREET</t>
  </si>
  <si>
    <t xml:space="preserve"> BC V5L 2Z3;"Low Density Housing - New Building - To construct a One storey laneway house building with an open parking pad</t>
  </si>
  <si>
    <t>1.\tNo A/C unit proposed.</t>
  </si>
  <si>
    <t>2.\tSchedule B:  P.K.L Fong P.Eng (604.837.3205) Geotechnical</t>
  </si>
  <si>
    <t>3.     Schedule B: O. Wegner  P.Eng (604.579.0110) Structural</t>
  </si>
  <si>
    <t>BUILDING 1</t>
  </si>
  <si>
    <t>#1 - 2056 Grant St - One Family Dwelling</t>
  </si>
  <si>
    <t>#3 - 2056 Grant St - Laneway House</t>
  </si>
  <si>
    <t xml:space="preserve"> BC  V5Y 1N2";2022;Grandview-Woodland;"{""coordinates"": [-123.0624844</t>
  </si>
  <si>
    <t xml:space="preserve"> 49.2709899]</t>
  </si>
  <si>
    <t xml:space="preserve"> ""type"": ""Point""}";2022-05;49.2709899</t>
  </si>
  <si>
    <t>DB-2022-00305;2022-01-21;2022-05-04;103;718000.0;New Building;2555 E 7TH AVENUE</t>
  </si>
  <si>
    <t xml:space="preserve"> BC V5M 1T3;"Low Density Housing - New Building - To construct a two-storey two-family dwelling ($718</t>
  </si>
  <si>
    <t xml:space="preserve"> with a detached accessory building (garage) at the rear providing 2 parking spaces</t>
  </si>
  <si>
    <t>Note: This Building Permit will remain in a suspended status until the associated (green) Demolition Permit BP-2022-01571 is completed.</t>
  </si>
  <si>
    <t xml:space="preserve">1. A/C units proposed in the rear yard </t>
  </si>
  <si>
    <t>2. Schedule B: Jason Hui</t>
  </si>
  <si>
    <t xml:space="preserve"> P.Eng (778-319-3403) Structural &amp; Geotechnical</t>
  </si>
  <si>
    <t>3. HPO: Residential Builder - Medallion Homes Inc.</t>
  </si>
  <si>
    <t>4. The entire building</t>
  </si>
  <si>
    <t xml:space="preserve"> to be sprinklered to 2XNFPA 13D.</t>
  </si>
  <si>
    <t xml:space="preserve">FRONT UNIT </t>
  </si>
  <si>
    <t xml:space="preserve">2555 E 7th Av - One Family Dwelling (south side 1st-3rd floor) </t>
  </si>
  <si>
    <t>2557 E 7th Av - One Family Dwelling (north side 1st-3rd floor)</t>
  </si>
  <si>
    <t>******THIS PERMIT HAS BEEN ISSUED UNDER THE REQUIREMENTS OF VBBL #12511 (2019)******";New Build - Low Density Housing;Kul Shahi DBA: SSC Capital Corp Ltd.;"7695 Ash Street</t>
  </si>
  <si>
    <t xml:space="preserve"> BC  V7P3L2";Dwelling Uses;Two-Family Dwelling;Medallion Homes Inc;"7695 ASH ST  </t>
  </si>
  <si>
    <t xml:space="preserve"> BC  V6P 3L2";2022;Hastings-Sunrise;"{""coordinates"": [-123.0533843</t>
  </si>
  <si>
    <t xml:space="preserve"> 49.2641302]</t>
  </si>
  <si>
    <t xml:space="preserve"> ""type"": ""Point""}";2022-05;49.2641302</t>
  </si>
  <si>
    <t>DB-2021-00476;2021-02-09;2022-05-19;464;1035500.0;New Building;3110 NANAIMO STREET</t>
  </si>
  <si>
    <t xml:space="preserve"> BC V5N 5G6;"Low Density Housing - New Building - This Building Permit will remain in a suspended status until the associated (green) Demolition Permit BP-2021-00477 is completed.</t>
  </si>
  <si>
    <t>500) with a detached accessory building (garage) and 1 open parking at the rear providing 2 parking spaces</t>
  </si>
  <si>
    <t>1.\tCovenant registered at the Land Title Office under CA9877693</t>
  </si>
  <si>
    <t>3.\tA/C proposed â€“ Exterior component located in East(Rear) &amp; West(Front) yard</t>
  </si>
  <si>
    <t xml:space="preserve"> Interior component located in second floor</t>
  </si>
  <si>
    <t>4.\tSchedule B: (Julian Bozsik) P.Eng (604.431.0055) Structural</t>
  </si>
  <si>
    <t>5.\tSchedule B: (G.I. Crudu P.Eng (604.553.4984) Geotechnical</t>
  </si>
  <si>
    <t>6.\tHPO: Residential Builder- Medallion Homes Inc.</t>
  </si>
  <si>
    <t>Principle Dwelling #1(West): 3110 Nanaimo St</t>
  </si>
  <si>
    <t>Secondary Suite #1(West): 2410 E 15 Ave</t>
  </si>
  <si>
    <t>Principle Dwelling #2(East): 2420 E 15 Ave</t>
  </si>
  <si>
    <t>Secondary Suite #2(East): 2440 E 15 Ave</t>
  </si>
  <si>
    <t>Site investigation indicated that there was no peat present and is subject of final verification on site during construction.";New Build - Low Density Housing;Ramneek (Ron) Basra;"57 E 62nd Ave</t>
  </si>
  <si>
    <t xml:space="preserve"> BC  V5X 2E7";Dwelling Uses;Two-Family Dwelling w/Secondary Suite;Medallion Homes Inc;"7695 ASH ST  </t>
  </si>
  <si>
    <t xml:space="preserve"> BC  V6P 3L2";2022;Renfrew-Collingwood;"{""coordinates"": [-123.0561551</t>
  </si>
  <si>
    <t>DB-2021-05879;2021-11-13;2022-05-06;174;974527.5;New Building;7315 RUPERT STREET</t>
  </si>
  <si>
    <t xml:space="preserve"> BC V5S 2Z8;"Low Density Housing - New Building - To construct a 2 storey + basement one-family dwelling with a secondary suite ($974</t>
  </si>
  <si>
    <t>527.50) located in the basement.</t>
  </si>
  <si>
    <t>Note:  Parking for the site has been provided under DB-2021-05880 (Laneway House)</t>
  </si>
  <si>
    <t>5- Schedule B:  Yatendra Kumar Sharma P.Eng (778.863.7076) Structural &amp; Geotechnical</t>
  </si>
  <si>
    <t>6- HPO: Residential Builder - Avtar Holdings Ltd</t>
  </si>
  <si>
    <t xml:space="preserve"> BC  V3B6X8";Dwelling Uses;One-family Dwelling w/Sec Suite;Avtar Holdings Ltd;;2022;Killarney;"{""coordinates"": [-123.0445013</t>
  </si>
  <si>
    <t>DB-2021-06097;2021-11-21;2022-05-16;176;707750.0;New Building;452 E 46TH AVENUE</t>
  </si>
  <si>
    <t xml:space="preserve"> BC V5W 1Z9;"Low Density Housing - New Building - To construct a 2 storey + basement one-family dwelling with a secondary suite ($707</t>
  </si>
  <si>
    <t>750.00) located in the basement with a detached accessory building (garage)</t>
  </si>
  <si>
    <t>1- Covenant registered at the Land Title Office under CA9190354</t>
  </si>
  <si>
    <t>3- Bar sink proposed in the basement</t>
  </si>
  <si>
    <t>5- Schedule B: Julian Bozsic</t>
  </si>
  <si>
    <t xml:space="preserve"> P.Eng (604-431-0055) Structural</t>
  </si>
  <si>
    <t xml:space="preserve"> Geotechnical &amp; Glassguard</t>
  </si>
  <si>
    <t>6- HPO: Residential Builder â€“ Golden Homes Enterprises Ltd.</t>
  </si>
  <si>
    <t>7- The entire building to be sprinklered to NFPA 13D.</t>
  </si>
  <si>
    <t>Building 1</t>
  </si>
  <si>
    <t>#1-452 E 46th Av - One Family Dwelling (1st-2nd floor</t>
  </si>
  <si>
    <t xml:space="preserve"> east side bsmt) </t>
  </si>
  <si>
    <t>#2-452 E 46th Av - Secondary Suite (west side bsmt)</t>
  </si>
  <si>
    <t xml:space="preserve">Address and suite numbers assigned as per approved plans for Fire and Emergency response. The address number is to be posted to the building to be visible from the street and the suite numbers are to be posted at the suite entries in accordance with the Building By-law prior to final inspection.  </t>
  </si>
  <si>
    <t>******THIS PERMIT HAS BEEN ISSUED UNDER THE REQUIREMENTS OF VBBL #12511 (2019)******";New Build - Low Density Housing;Shalindro  Dosanjh;"1185 49 th Ave West</t>
  </si>
  <si>
    <t xml:space="preserve"> BC  V6M 2P9";Dwelling Uses;One-family Dwelling w/Sec Suite;Golden Homes Enterprises Ltd;"1185 W 49TH AV  </t>
  </si>
  <si>
    <t xml:space="preserve"> BC  V6M 2P9";2022;Sunset;"{""coordinates"": [-123.0955911</t>
  </si>
  <si>
    <t xml:space="preserve"> 49.2280995]</t>
  </si>
  <si>
    <t xml:space="preserve"> ""type"": ""Point""}";2022-05;49.2280995</t>
  </si>
  <si>
    <t>DB-2021-06702;2021-12-17;2022-05-04;138;169190.0;New Building;5828 LANCASTER STREET #3</t>
  </si>
  <si>
    <t xml:space="preserve"> BC V5R 4B1;"Low Density Housing - New Building - To construct a 2 storey laneway house building ($169</t>
  </si>
  <si>
    <t>190) with an open parking pad</t>
  </si>
  <si>
    <t xml:space="preserve">Note:  Bldg 1 (principal bldg) addressed #1 - 5828 Lancaster St retained on site.   </t>
  </si>
  <si>
    <t xml:space="preserve">2.\tSchedule B:  Md Shahidul Alam P.Eng (604.653.7475) Structural </t>
  </si>
  <si>
    <t xml:space="preserve">3.     Schedule B:  Thanh Van Le P.Eng (604.421.3288) Geotechnical </t>
  </si>
  <si>
    <t>4. \tHPO: Residential Builder- BRIGHT STAR HOLDING INC. 37929.</t>
  </si>
  <si>
    <t>5.     Entire Building to have NFPA 13-D</t>
  </si>
  <si>
    <t>#3-5828 Lancaster St - Laneway House (1.5 storey)</t>
  </si>
  <si>
    <t xml:space="preserve">#1-5828 Lancaster St - Principal Dwelling </t>
  </si>
  <si>
    <t>******THIS PERMIT HAS BEEN ISSUED UNDER THE REQUIREMENTS OF VBBL #12511 (2019)******";New Build - Standalone Laneway;Inderjit Parmar DBA: Bright Star Holding Inc.;"6838 Jubilee Ave.</t>
  </si>
  <si>
    <t xml:space="preserve"> BC  V5J 4B3";Dwelling Uses;Laneway House;Bright Star Holding Incorporated;;2022;Killarney;"{""coordinates"": [-123.0413202</t>
  </si>
  <si>
    <t xml:space="preserve"> 49.2307677]</t>
  </si>
  <si>
    <t xml:space="preserve"> ""type"": ""Point""}";2022-05;49.2307677</t>
  </si>
  <si>
    <t>DB-2021-04497;2021-08-23;2022-05-06;256;821022.5;New Building;3683 DUNDAS STREET</t>
  </si>
  <si>
    <t xml:space="preserve"> BC V5K 1S3;"Low Density Housing - New Building - To construct a 2 storey + basement one-family Passive House dwelling with a secondary suite ($821</t>
  </si>
  <si>
    <t>022.50) located in the basement with a detached accessory building (garage)</t>
  </si>
  <si>
    <t>Note: This Building Permit will remain in a suspended status until the associated (green) Demolition Permit BP-2021-04498 is completed.</t>
  </si>
  <si>
    <t>1- Covenant registered at the Land Title Office under CA9387180</t>
  </si>
  <si>
    <t>4- Heat Pump unit proposed on the roof deck</t>
  </si>
  <si>
    <t>5- Schedule B: JULIO REYNEL-GRACIA 778-998-0709 Architectural</t>
  </si>
  <si>
    <t>5- Schedule B: CLINTON YIU 604-255-7670 Structural</t>
  </si>
  <si>
    <t>5- Schedule B: JOEL BLANCO 604-882-8475 Geotechnical</t>
  </si>
  <si>
    <t>4- BC Housing Residential Builder - B Collective Homes Inc.</t>
  </si>
  <si>
    <t>******THIS PERMIT HAS BEEN ISSUED UNDER THE REQUIREMENTS OF VBBL #12511 (2019)******";New Build - Low Density Housing;Janvin Lowe DBA: kree8 Design Inc.;"#110 - 8828 Heather Street</t>
  </si>
  <si>
    <t xml:space="preserve"> BC  V6P 3S8";Dwelling Uses;One-family Dwelling w/Sec Suite;B Collective Homes Inc;"779 17 St E  </t>
  </si>
  <si>
    <t xml:space="preserve"> BC  V7L 2W9";2022;Hastings-Sunrise;"{""coordinates"": [-123.0239211</t>
  </si>
  <si>
    <t>DB-2021-06221;2021-11-27;2022-05-24;178;700465.0;New Building;6596 DUMFRIES STREET</t>
  </si>
  <si>
    <t xml:space="preserve"> BC V5P 3B7;"Low Density Housing - New Building - To construct a 2 storey + basement one-family dwelling with a secondary suite located in the basement with open parking pad </t>
  </si>
  <si>
    <t xml:space="preserve"> at the rear providing 1 parking spaces</t>
  </si>
  <si>
    <t>This Building Permit will remain in a suspended status until the associated (green) Demolition Permit BP-2022-00335 is completed.</t>
  </si>
  <si>
    <t>4- Schedule B:  Billy Xu</t>
  </si>
  <si>
    <t xml:space="preserve"> P.Eng (604.534.2118) Structural &amp; Geotechnical</t>
  </si>
  <si>
    <t>5- HPO: 7 Oak West Homes Ltd</t>
  </si>
  <si>
    <t>#1-6596 Dumfries St - One Family Dwelling (1st-2nd floor</t>
  </si>
  <si>
    <t xml:space="preserve"> north side of basement)</t>
  </si>
  <si>
    <t xml:space="preserve">#2-6596 Dumfries St - Secondary Suite (south side basement) </t>
  </si>
  <si>
    <t>******THIS PERMIT HAS BEEN ISSUED UNDER THE REQUIREMENTS OF VBBL #12511 (2019)******";New Build - Low Density Housing;Jim Low;"6187 Battison Street</t>
  </si>
  <si>
    <t xml:space="preserve"> BC  V5S3M7";Dwelling Uses;One-family Dwelling w/Sec Suite;7 Oak West Homes Ltd;"830 Quadling Avenue  </t>
  </si>
  <si>
    <t xml:space="preserve"> BC  V3K 2A4";2022;Victoria-Fraserview;"{""coordinates"": [-123.0741682</t>
  </si>
  <si>
    <t xml:space="preserve"> 49.2243044]</t>
  </si>
  <si>
    <t xml:space="preserve"> ""type"": ""Point""}";2022-05;49.2243044</t>
  </si>
  <si>
    <t>BP-2022-00713;2022-02-14;2022-05-31;106;18000000.0;Addition / Alteration;1133 MELVILLE STREET</t>
  </si>
  <si>
    <t xml:space="preserve"> BC V6E 4E5;"Certified Professional Program - Addition / Alteration - Interior alterations to provide tenant improvement for an Office (Group D) located on floors 31 to 36 in this mixed use commercial building on this site. </t>
  </si>
  <si>
    <t xml:space="preserve">Reception will be on the 35th floor.  </t>
  </si>
  <si>
    <t>NO DP AS PER JOHN GREER FEB-25-22";;Michael Van Blokland DBA: LMDG Building Code Consultant;"4th Floor - 780 Beatty Street</t>
  </si>
  <si>
    <t xml:space="preserve"> BC  V6B 2M1";Office Uses;General Office;Govan Brown Ltd;"900 W HASTINGS ST  </t>
  </si>
  <si>
    <t xml:space="preserve"> BC  V6C 1E5";2022;Downtown;"{""coordinates"": [-123.1227525</t>
  </si>
  <si>
    <t xml:space="preserve"> 49.287322]</t>
  </si>
  <si>
    <t xml:space="preserve"> ""type"": ""Point""}";2022-05;49.287322</t>
  </si>
  <si>
    <t>BP-2022-01322;2022-03-15;2022-05-11;57;1200000.0;Addition / Alteration;5594 CAMBIE STREET</t>
  </si>
  <si>
    <t xml:space="preserve"> BC;"Field Review - Addition / Alteration - Interior alterations to provide improvements for a new Financial Institution tenant at this existing Financial Institution (shell) unit 5594 Cambie St on the ground floor of this mixed-use building on this site.</t>
  </si>
  <si>
    <t xml:space="preserve"> Structural is required.</t>
  </si>
  <si>
    <t>Letters of Assurance:</t>
  </si>
  <si>
    <t xml:space="preserve"> Paul Andrew Stevens</t>
  </si>
  <si>
    <t xml:space="preserve"> 778-372-1111.</t>
  </si>
  <si>
    <t xml:space="preserve"> Mechanical &amp; Plumbing</t>
  </si>
  <si>
    <t xml:space="preserve"> Christopher Liu</t>
  </si>
  <si>
    <t xml:space="preserve"> 604-294-8414.</t>
  </si>
  <si>
    <t xml:space="preserve"> Electrical</t>
  </si>
  <si>
    <t xml:space="preserve"> Ian Grannary</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</si>
  <si>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Complexity;Shawn Gill DBA: Govan Brown &amp; Associates Ltd.;"200-900 W. Hastings Street</t>
  </si>
  <si>
    <t xml:space="preserve"> BC  V6C 1E5";Office Uses;Financial Institution;Govan Brown Ltd;"900 W HASTINGS ST  </t>
  </si>
  <si>
    <t xml:space="preserve"> BC  V6C 1E5";2022;Riley Park;"{""coordinates"": [-123.1159914</t>
  </si>
  <si>
    <t xml:space="preserve"> 49.2345562]</t>
  </si>
  <si>
    <t xml:space="preserve"> ""type"": ""Point""}";2022-05;49.2345562</t>
  </si>
  <si>
    <t>BP-2022-01900;2022-04-11;2022-05-25;44;0.0;Salvage and Abatement;3441 FRANKLIN STREET</t>
  </si>
  <si>
    <t xml:space="preserve"> BC V5K 1Y4;"Low Density Housing - Salvage and Abatement - Salvage and Abatement Permit only for Building permit: DB-2022-00526 and to be completed under the supervision of a qualified professional.  This permit does not authorize demolition</t>
  </si>
  <si>
    <t>Deconstruction Permit: BP-2022-01899</t>
  </si>
  <si>
    <t>Qualified Professional: Ramin Hamidnejad (Kinetic OHS Services Ltd) 604-988-0099";;Dinkar Wason DBA: Yuvraj Properties Ltd;"Mr STN 3421 Puget dr</t>
  </si>
  <si>
    <t xml:space="preserve"> BC  V6L 2T6";Dwelling Uses;One-Family Dwelling;GNA Contracting Ltd;"815 E 57TH AV  </t>
  </si>
  <si>
    <t xml:space="preserve"> BC  V5X 1T4";2022;Hastings-Sunrise;"{""coordinates"": [-123.0297023</t>
  </si>
  <si>
    <t xml:space="preserve"> 49.282316]</t>
  </si>
  <si>
    <t xml:space="preserve"> ""type"": ""Point""}";2022-05;49.282316</t>
  </si>
  <si>
    <t>BP-2022-00193;2022-01-17;2022-05-17;120;15000.0;Demolition / Deconstruction;2026 E 32ND AVENUE</t>
  </si>
  <si>
    <t xml:space="preserve"> BC V5N 3B8;"Low Density Housing - Demolition / Deconstruction - To demolish the existing one family dwelling building ($15</t>
  </si>
  <si>
    <t>Demo Declaration â€“ GNA Contracting Ltd  (604)-722-1416</t>
  </si>
  <si>
    <t>90% Recycling Rate of Building Materials Required";;Paramjeet Sidhu DBA: Singh Development LTD;"7119 Clarendon St</t>
  </si>
  <si>
    <t xml:space="preserve"> BC  V5S 2K5";Dwelling Uses;One-Family Dwelling;GNA Contracting Ltd;"815 E 57TH AV  </t>
  </si>
  <si>
    <t xml:space="preserve"> BC  V5X 1T4";2022;Kensington-Cedar Cottage;"{""coordinates"": [-123.0644202</t>
  </si>
  <si>
    <t xml:space="preserve"> 49.2412719]</t>
  </si>
  <si>
    <t xml:space="preserve"> ""type"": ""Point""}";2022-05;49.2412719</t>
  </si>
  <si>
    <t>BP-2022-02355;2022-05-05;2022-05-06;1;0.0;Salvage and Abatement;3343 CHURCH STREET</t>
  </si>
  <si>
    <t xml:space="preserve"> BC V5R 4W7;"Low Density Housing - Salvage and Abatement - Salvage and abatement permit only for DB-2022-00779 and to be completed under the supervision of a qualified professional. This permit does not authorize demolition</t>
  </si>
  <si>
    <t>Demolition/ Deconstruction Permit: BP-2022-02354</t>
  </si>
  <si>
    <t>Building Permit: DB-2022-00779";;Paramjeet Sidhu DBA: Singh Development LTD;"7119 Clarendon St</t>
  </si>
  <si>
    <t xml:space="preserve"> BC  V5X 1T4";2022;Renfrew-Collingwood;"{""coordinates"": [-123.0334734</t>
  </si>
  <si>
    <t xml:space="preserve"> 49.2343266]</t>
  </si>
  <si>
    <t xml:space="preserve"> ""type"": ""Point""}";2022-05;49.2343266</t>
  </si>
  <si>
    <t>BP-2022-01211;2022-03-08;2022-05-04;57;15000.0;Addition / Alteration;535 THURLOW STREET</t>
  </si>
  <si>
    <t xml:space="preserve"> BC V6E 3L2;"Field Review - Addition / Alteration - #502 - 5th floor </t>
  </si>
  <si>
    <t xml:space="preserve">Interior alterations to provide tenant improvements for an existing office tenant on the 5th floor (#502) in this existing commercial building. </t>
  </si>
  <si>
    <t>Scope of work: remove two partition walls/door and construct new partition walls/doors to create 5 new offices and electrical work.</t>
  </si>
  <si>
    <t>Ok for Field Review per K. Vogt.</t>
  </si>
  <si>
    <t>E2 - Lighting - Upgrade to incorporate automatic partial OFF</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</si>
  <si>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Complexity;RJ Lee;"200 - 1010 Seymour Street</t>
  </si>
  <si>
    <t xml:space="preserve"> BC  V6B 3M6";Office Uses;General Office;Onni Contracting Ltd;"1010 SEYMOUR ST  </t>
  </si>
  <si>
    <t xml:space="preserve"> BC  V6B 4Y4";2022;Downtown;"{""coordinates"": [-123.1215188</t>
  </si>
  <si>
    <t xml:space="preserve"> 49.287046]</t>
  </si>
  <si>
    <t xml:space="preserve"> ""type"": ""Point""}";2022-05;49.287046</t>
  </si>
  <si>
    <t>BP-2021-04020;2021-07-27;2022-05-25;302;15000.0;Demolition / Deconstruction;2015 SW MARINE DRIVE</t>
  </si>
  <si>
    <t xml:space="preserve"> BC V6P 6B4;"Low Density Housing - Demolition / Deconstruction - To demolish the existing one family dwelling building ($15</t>
  </si>
  <si>
    <t>PTL Contracting Ltd. (Sukhbir Singh Sihota)   (604)-327-6863";;Onkar Dhami DBA: Big Guy Enterprises Ltd.;"9153 Shaughessy St</t>
  </si>
  <si>
    <t xml:space="preserve"> BC  V6P 6R9";Dwelling Uses;One-Family Dwelling;PTL Contracting Ltd;"5649 ASH ST  </t>
  </si>
  <si>
    <t xml:space="preserve"> BC  V5Z 3G8";2022;Kerrisdale;"{""coordinates"": [-123.1518394</t>
  </si>
  <si>
    <t xml:space="preserve"> 49.2132058]</t>
  </si>
  <si>
    <t xml:space="preserve"> ""type"": ""Point""}";2022-05;49.2132058</t>
  </si>
  <si>
    <t>BP-2022-00335;2022-01-24;2022-05-24;120;15000.0;Demolition / Deconstruction;6596 DUMFRIES STREET</t>
  </si>
  <si>
    <t xml:space="preserve"> BC V5P 3B7;"Low Density Housing - Demolition / Deconstruction - To demolish the existing one family dwelling building ($15</t>
  </si>
  <si>
    <t>75% Recycling Rate of Building Materials Required";;Jim Low;"6187 Battison Street</t>
  </si>
  <si>
    <t xml:space="preserve"> BC  V5S3M7";Dwelling Uses;One-Family Dwelling;PTL Contracting Ltd;"5649 ASH ST  </t>
  </si>
  <si>
    <t xml:space="preserve"> BC  V5Z 3G8";2022;Victoria-Fraserview;"{""coordinates"": [-123.0741682</t>
  </si>
  <si>
    <t>DB-2021-05885;2021-11-13;2022-05-17;185;629125.0;New Building;4190 KASLO STREET</t>
  </si>
  <si>
    <t xml:space="preserve"> BC V5R 2B6;"Low Density Housing - New Building - To construct a 2.5 storey two-family dwelling ($629</t>
  </si>
  <si>
    <t>125) with a detached accessory building (garage) providing 2 parking spaces</t>
  </si>
  <si>
    <t xml:space="preserve"> having vehicular access from the lane</t>
  </si>
  <si>
    <t xml:space="preserve"> to be sprinklered to 2 x NFPA 13D </t>
  </si>
  <si>
    <t>1.\tA/C proposed â€“ Exterior component located in upper balcony</t>
  </si>
  <si>
    <t xml:space="preserve"> Interior component located in 1/2 storey.</t>
  </si>
  <si>
    <t>2.\tSchedule B: (J.J.S HUI) P.Eng (778.319.3403) Structural &amp; Geotechnical</t>
  </si>
  <si>
    <t>3.\tHPO: Residential Builder- Mountainview Enterprises Ltd</t>
  </si>
  <si>
    <t>Principle Dwelling #1: 4190 Kaslo St</t>
  </si>
  <si>
    <t>Principle Dwelling #2: 4192 Kaslo St</t>
  </si>
  <si>
    <t xml:space="preserve">**THIS PERMIT HAS BEEN ISSUED UNDER THE REQUIREMENTS OF VBBL #12511 (2019)**";New Build - Low Density Housing;Sukhbir  Dhaliwal / Mountainview Enterprises Ltd.  DBA: Mountainview Enterprises Ltd.;"2748 West 22nd Avenue </t>
  </si>
  <si>
    <t xml:space="preserve"> BC  V6L1M4";Dwelling Uses;Two-Family Dwelling;Mountainview Enterprises Ltd;"8168 MONTCALM ST  </t>
  </si>
  <si>
    <t xml:space="preserve"> BC  V6P 4P5";2022;Renfrew-Collingwood;"{""coordinates"": [-123.0467278</t>
  </si>
  <si>
    <t>BP-2021-04976;2021-09-22;2022-05-16;236;25000.0;Demolition / Deconstruction;1756 E HASTINGS STREET</t>
  </si>
  <si>
    <t xml:space="preserve"> BC V5L 1S9;"Enquiry Centre - Demolition / Deconstruction - To demolish an existing retail building on this site.  </t>
  </si>
  <si>
    <t>CF-2021-009264 - Building damaged by fire</t>
  </si>
  <si>
    <t>4) Demo to grade only. No soil disturbance or excavation of soil other than that which is incidental to the demolition is permitted under this permit.";;Scott Gordon DBA: Scott Gordon Architect;"90 Lions Bay Avenue</t>
  </si>
  <si>
    <t>Lions Bay</t>
  </si>
  <si>
    <t xml:space="preserve"> BC  V0N 2E0";Retail Uses;Retail Store;3R Demolition Corp;"5735 Beresford St  </t>
  </si>
  <si>
    <t xml:space="preserve"> BC  V5J 1J9";2022;Grandview-Woodland;"{""coordinates"": [-123.0692355</t>
  </si>
  <si>
    <t xml:space="preserve"> 49.2809195]</t>
  </si>
  <si>
    <t xml:space="preserve"> ""type"": ""Point""}";2022-05;49.2809195</t>
  </si>
  <si>
    <t>BP-2021-04456;2021-08-18;2022-05-16;271;24500000.0;New Building;1568 W 75TH AVENUE</t>
  </si>
  <si>
    <t xml:space="preserve"> BC V6P 6G2;"Certified Professional Program - New Building - This permit has been issued to construct Building 1 (North) for the following proposed development:</t>
  </si>
  <si>
    <t>To construct  two mixed-use buildings on this site:</t>
  </si>
  <si>
    <t>Building 1 (North) -  2-storey and</t>
  </si>
  <si>
    <t>Building 2 (South) â€“ 4-storey.</t>
  </si>
  <si>
    <t>Building 1 contains:</t>
  </si>
  <si>
    <t>1st &amp; 2nd storeys -  11 (eleven) 2-storey Wholesale units SHELL (F-2)  with ancillary offices</t>
  </si>
  <si>
    <t>Building 2 contains:</t>
  </si>
  <si>
    <t>1st and 2nd storeys - 9 (nine) 2-storey wholesale SHELL units with ancillary offices</t>
  </si>
  <si>
    <t>3rd storey - 4 (four) general office units SHELL (Group D) &amp; 5 (five) wholesale units SHELL (Group F-2)</t>
  </si>
  <si>
    <t xml:space="preserve">4th storey - 9 (nine) general office units SHELL (Group D) </t>
  </si>
  <si>
    <t>NOTE: Building 2 (South)  is TIPs-eligible at the time of construction. All general office units</t>
  </si>
  <si>
    <t xml:space="preserve"> in total 13 (four at 3rd storey and 9 at 4th storey) are TIP's-eligible at the time of construction. </t>
  </si>
  <si>
    <t>This permit is related to DB-2020-01848 (site  preparation</t>
  </si>
  <si>
    <t xml:space="preserve">  densification and shoreline stabilization) to allow construction of Building 1 and building 2 on this site. </t>
  </si>
  <si>
    <t>Stage 1 - FOUNDATION TO GRADE -</t>
  </si>
  <si>
    <t>Issued: May 16</t>
  </si>
  <si>
    <t xml:space="preserve">Stage 2 - In Review </t>
  </si>
  <si>
    <t>DPMA is required per John Greer - 1-June-2022tn";;Steven Hart DBA: Steven Hart Architect;"#10 - 120 Powell Street</t>
  </si>
  <si>
    <t xml:space="preserve"> BC  V6A 1G1";Office Uses;General Office;Conwest Contracting Ltd;"1311 KOOTENAY ST  </t>
  </si>
  <si>
    <t>Unit 250</t>
  </si>
  <si>
    <t xml:space="preserve"> BC  V5K 4Y3";2022;Marpole;"{""coordinates"": [-123.1439076</t>
  </si>
  <si>
    <t xml:space="preserve"> 49.2048795]</t>
  </si>
  <si>
    <t xml:space="preserve"> ""type"": ""Point""}";2022-05;49.2048795</t>
  </si>
  <si>
    <t>DB-2021-00908;2021-03-12;2022-05-09;423;148000.0;New Building;4715 LANARK STREET #3</t>
  </si>
  <si>
    <t xml:space="preserve"> BC V5N 3R9;"Low Density Housing - New Building - To construct a 2 storey laneway house building ($148</t>
  </si>
  <si>
    <t>1.\tCovenant registered at the Land Title Office under CA9183230</t>
  </si>
  <si>
    <t>4.\tSchedule B: (Tim Lam) P.Eng (604.255.7670) Structural</t>
  </si>
  <si>
    <t>5.\tSchedule B: (Sonny Singha) P.Eng (604.513.4190) Geotechnical</t>
  </si>
  <si>
    <t>6.\tHPO: Residential Builder- Goldenland Construction Inc.</t>
  </si>
  <si>
    <t>Principle Dwelling: #1-4715 Lanark St</t>
  </si>
  <si>
    <t>Laneway home: #3-4715 Lanark ST</t>
  </si>
  <si>
    <t xml:space="preserve">Address has been assigned per the approved plans as the fire/emergency access to the laneway house is from the North side. This access must be provided &amp; maintained at 20' Lane at all times in accordance with the Building By-law. </t>
  </si>
  <si>
    <t>*NEW HOUSE* Note: See DB-2020-03993 for Bldg 1 on site (principal bldg) addressed #1-4715 Lanark St.</t>
  </si>
  <si>
    <t>****ALL PROJECT COORINATOR NOTES HAS BEEN ACCEPTED BY THE APPLICANT****";New Build - Standalone Laneway;Imraj Pasricha;"6777 144 St</t>
  </si>
  <si>
    <t xml:space="preserve"> BC  V3W 0J3";Dwelling Uses;Laneway House;Goldenland Construction Inc;;2022;Kensington-Cedar Cottage;"{""coordinates"": [-123.0752925</t>
  </si>
  <si>
    <t xml:space="preserve"> 49.2428464]</t>
  </si>
  <si>
    <t xml:space="preserve"> ""type"": ""Point""}";2022-05;49.2428464</t>
  </si>
  <si>
    <t>BP-2022-00593;2022-02-08;2022-05-26;107;15000.0;Demolition / Deconstruction;4490 PERRY STREET</t>
  </si>
  <si>
    <t xml:space="preserve"> BC V5N 3X5;"Low Density Housing - Demolition / Deconstruction - To demolish the existing one family dwelling building ($15</t>
  </si>
  <si>
    <t>Note: Pre-1950 recycling requirement: 75% of non-hazardous construction waste";;Rajbir Grewal;"4439 Dumfries street Vancouver</t>
  </si>
  <si>
    <t xml:space="preserve"> BC  V5N3T4";Dwelling Uses;One-Family Dwelling;Jewel Mini Excavating Ltd;;2022;Kensington-Cedar Cottage;"{""coordinates"": [-123.0709975</t>
  </si>
  <si>
    <t xml:space="preserve"> 49.2447566]</t>
  </si>
  <si>
    <t xml:space="preserve"> ""type"": ""Point""}";2022-05;49.2447566</t>
  </si>
  <si>
    <t>BP-2021-03428;2021-07-05;2022-05-27;326;15000.0;Demolition / Deconstruction;4424 SOPHIA STREET</t>
  </si>
  <si>
    <t xml:space="preserve"> BC V5V 3V9;"Low Density Housing - Demolition / Deconstruction - To demolish the existing one family dwelling building ($15</t>
  </si>
  <si>
    <t>Demo Declaration â€“ Jewel Mini Excavating Ltd (604)-727-9486</t>
  </si>
  <si>
    <t>Pre-1910:</t>
  </si>
  <si>
    <t xml:space="preserve">75% Recycling Rate of Building Materials with 3 Tonnes of Wood Salvage Required";;Adam  Steinberg  DBA: Mt. Pleasant Investments Ltd.;"1103 E 27th Ave </t>
  </si>
  <si>
    <t xml:space="preserve"> BC  V5V 2L5";Dwelling Uses;One-Family Dwelling;Jewel Mini Excavating Ltd;;2022;Riley Park;"{""coordinates"": [-123.0982074</t>
  </si>
  <si>
    <t xml:space="preserve"> 49.2453209]</t>
  </si>
  <si>
    <t xml:space="preserve"> ""type"": ""Point""}";2022-05;49.2453209</t>
  </si>
  <si>
    <t>BP-2021-06901;2021-12-23;2022-05-03;131;0.0;New Building;815 W 49TH AVENUE</t>
  </si>
  <si>
    <t xml:space="preserve"> BC V5Z 2S6;"Certified Professional Program - New Building - Related to Site BP-2021-05710</t>
  </si>
  <si>
    <t>To construct a 3-storey multiple dwelling building (Building 5) containing 7 dwelling units with basement having access to one level of underground parking.</t>
  </si>
  <si>
    <t xml:space="preserve"> BC  V6B 2M1";Dwelling Uses;Dwelling Unit;Axiom Builders Inc;"838 W HASTINGS ST  </t>
  </si>
  <si>
    <t xml:space="preserve"> BC  V6C 1C8";2022;Oakridge;"{""coordinates"": [-123.124396</t>
  </si>
  <si>
    <t xml:space="preserve"> 49.2266917]</t>
  </si>
  <si>
    <t xml:space="preserve"> ""type"": ""Point""}";2022-05;49.2266917</t>
  </si>
  <si>
    <t>BP-2021-06903;2021-12-23;2022-05-03;131;0.0;New Building;785 W 49TH AVENUE</t>
  </si>
  <si>
    <t xml:space="preserve">To construct a 3-storey multiple dwelling building (Building 6) containing 7 dwelling units with basement having access to one level of underground parking. </t>
  </si>
  <si>
    <t xml:space="preserve"> BC  V6C 1C8";2022;Oakridge;"{""coordinates"": [-123.1238058</t>
  </si>
  <si>
    <t xml:space="preserve"> 49.2264369]</t>
  </si>
  <si>
    <t xml:space="preserve"> ""type"": ""Point""}";2022-05;49.2264369</t>
  </si>
  <si>
    <t>BP-2021-06905;2021-12-23;2022-05-03;131;0.0;New Building;745 W 49TH AVENUE</t>
  </si>
  <si>
    <t>To construct a 3-storey multiple dwelling building (Building 8) containing 8 dwelling units with basement having access to one level of underground parking.</t>
  </si>
  <si>
    <t xml:space="preserve"> BC  V6C 1C8";2022;Oakridge;"{""coordinates"": [-123.1230762</t>
  </si>
  <si>
    <t xml:space="preserve"> 49.2264062]</t>
  </si>
  <si>
    <t xml:space="preserve"> ""type"": ""Point""}";2022-05;49.2264062</t>
  </si>
  <si>
    <t>BP-2022-02128;2022-04-25;2022-05-09;14;25000.0;Addition / Alteration;1021 W HASTINGS STREET</t>
  </si>
  <si>
    <t xml:space="preserve"> BC V6E 0C3;"Field Review - Addition / Alteration - #400 - 3rd and 4th floors</t>
  </si>
  <si>
    <t>Interior alterations to provide tenant improvements for a new office tenant on the 3rd and 4th floors (#400) in this existing</t>
  </si>
  <si>
    <t>Municipally Designated Heritage 'B' commercial building on this site.</t>
  </si>
  <si>
    <t>Scope of work:  provide an unrated glazed enclosure around the top of the egress stair that interconnects Levels 3 and 4</t>
  </si>
  <si>
    <t xml:space="preserve"> add a door to control access</t>
  </si>
  <si>
    <t>NOTE:   Related to AL402311</t>
  </si>
  <si>
    <t>TENANT: Axiom Builders</t>
  </si>
  <si>
    <t>OK For Field Review per D. Holbrook; April 21</t>
  </si>
  <si>
    <t>E2 - Retrofit Path:  BOMA BESt (Path 1) - No Additional Upgrades Req'd\t</t>
  </si>
  <si>
    <t xml:space="preserve">\t\t\t\t\t\t\t\t\t\t\t\t\t\t";Renovation - Commercial/ Mixed Use - Lower Complexity;Francois Moore DBA: Axiom Builders Inc.;"838 W Hastings St </t>
  </si>
  <si>
    <t>Suite #1100</t>
  </si>
  <si>
    <t xml:space="preserve"> BC  V6C 1C8";Office Uses;General Office;Axiom Builders Inc;"838 W HASTINGS ST  </t>
  </si>
  <si>
    <t xml:space="preserve"> BC  V6C 1C8";2022;Downtown;"{""coordinates"": [-123.1180139</t>
  </si>
  <si>
    <t xml:space="preserve"> 49.2877091]</t>
  </si>
  <si>
    <t xml:space="preserve"> ""type"": ""Point""}";2022-05;49.2877091</t>
  </si>
  <si>
    <t>BP-2021-05759;2021-11-04;2022-05-09;186;151460.0;Demolition / Deconstruction;134 E CORDOVA STREET</t>
  </si>
  <si>
    <t xml:space="preserve"> BC V6A 1K9;"Enquiry Centre - Demolition / Deconstruction - 134 E Cordova</t>
  </si>
  <si>
    <t>To demolish this expired use as an emergency homeless shelter (similar to a social service centre) one storey building to grade on the site</t>
  </si>
  <si>
    <t>BP-2021-05762 - Salvage and Abatement Permit";;Brian Dust DBA: NSDA Architects;"#201 - 134 Abbott Street</t>
  </si>
  <si>
    <t xml:space="preserve"> BC  V6B 2K4";Institutional Uses</t>
  </si>
  <si>
    <t>Service Uses;Motor Vehicle Repair Shop</t>
  </si>
  <si>
    <t xml:space="preserve"> BC  V3S 9A4";2022;Downtown;"{""coordinates"": [-123.1010897</t>
  </si>
  <si>
    <t xml:space="preserve"> 49.2820588]</t>
  </si>
  <si>
    <t xml:space="preserve"> ""type"": ""Point""}";2022-05;49.2820588</t>
  </si>
  <si>
    <t>BP-2022-01041;2022-02-28;2022-05-03;64;80000.0;Demolition / Deconstruction;2812 E 41ST AVENUE</t>
  </si>
  <si>
    <t xml:space="preserve"> BC V5R 2X3;"Enquiry Centre - Demolition / Deconstruction - 101015773203</t>
  </si>
  <si>
    <t>To demolish and salvage this fire damaged one family dwelling to grade.</t>
  </si>
  <si>
    <t>Access for demolition from rear lane only (no access from front street). No landscape alterations proposed. Contractor and owner are responsible for protecting trees in proximity to any work per City of Vancouver tree protection standards; all landscaping / street trees impacted by construction work to be made good (equal or better). No tree removals are authorized.</t>
  </si>
  <si>
    <t>Any necessary pruning of trees or vegetation to be done by ISA certified arborist.</t>
  </si>
  <si>
    <t>No heavy machinery or storage of materials or equipment permitted under the canopy dripline of existing trees.</t>
  </si>
  <si>
    <t>No construction proposed within critical root zone of existing trees.";;Dayle Ehresman DBA: Belfor;"7972 Enterprise St</t>
  </si>
  <si>
    <t xml:space="preserve"> BC  V5A1V7";Dwelling Uses;One-Family Dwelling;Assertive Excavating &amp; Demolition Ltd;"19567 Fraser Hwy  </t>
  </si>
  <si>
    <t xml:space="preserve"> BC  V3S 9A4";2022;Killarney;"{""coordinates"": [-123.0480977</t>
  </si>
  <si>
    <t xml:space="preserve"> 49.2325659]</t>
  </si>
  <si>
    <t xml:space="preserve"> ""type"": ""Point""}";2022-05;49.2325659</t>
  </si>
  <si>
    <t>BP-2022-00081;2022-01-10;2022-05-26;136;15000.0;Demolition / Deconstruction;2465 TRIUMPH STREET</t>
  </si>
  <si>
    <t xml:space="preserve"> BC V5K 1S6;"Low Density Housing - Demolition / Deconstruction - To demolish the existing one family dwelling building ($15</t>
  </si>
  <si>
    <t>Note:  Demo Declaration by Deconstruction  â€“ Harpreet Sidhu (778-318-1373)";;Shaun Rai DBA: Homes By Engineers Construction Corp.;"3556 E 45 Ave</t>
  </si>
  <si>
    <t xml:space="preserve"> BC  V5R3G4";Dwelling Uses;One-Family Dwelling;AKAL DEMOLITION &amp; EXCAVATING LTD;;2022;Hastings-Sunrise;"{""coordinates"": [-123.0552875</t>
  </si>
  <si>
    <t xml:space="preserve"> 49.2841429]</t>
  </si>
  <si>
    <t xml:space="preserve"> ""type"": ""Point""}";2022-05;49.2841429</t>
  </si>
  <si>
    <t>BP-2021-05559;2021-10-25;2022-05-09;196;15000.0;Demolition / Deconstruction;1254 E 14TH AVENUE</t>
  </si>
  <si>
    <t xml:space="preserve"> BC V5T 2P3;"Low Density Housing - Demolition / Deconstruction - To demolish the existing one family dwelling building ($15</t>
  </si>
  <si>
    <t>Note: Pre-1950 recycling requirement: 75% of non-hazardous construction waste";;Eric Lui DBA: Lui Developments Ltd;"2480 E. 7th ave</t>
  </si>
  <si>
    <t xml:space="preserve"> BC  V5M1T1";Dwelling Uses;One-Family Dwelling;AKAL DEMOLITION &amp; EXCAVATING LTD;;2022;Mount Pleasant;"{""coordinates"": [-123.0784721</t>
  </si>
  <si>
    <t xml:space="preserve"> 49.2575612]</t>
  </si>
  <si>
    <t xml:space="preserve"> ""type"": ""Point""}";2022-05;49.2575612</t>
  </si>
  <si>
    <t>BP-2022-01979;2022-04-13;2022-05-09;26;125000.0;Addition / Alteration;750 CAMBIE STREET</t>
  </si>
  <si>
    <t xml:space="preserve"> BC V6B 2P2;"Field Review - Addition / Alteration - Unit 500 - 5th floor </t>
  </si>
  <si>
    <t xml:space="preserve">Interior alterations to provide improvements for his existing General Office full floor tenant on the 5th floor (unit #500) of this existing commercial building. </t>
  </si>
  <si>
    <t>Scope of work; demo of partition walls</t>
  </si>
  <si>
    <t xml:space="preserve"> frames</t>
  </si>
  <si>
    <t xml:space="preserve"> glazing. Install new partitions</t>
  </si>
  <si>
    <t xml:space="preserve"> patch and repair flooring</t>
  </si>
  <si>
    <t xml:space="preserve"> relocate lighting to suit new layout.</t>
  </si>
  <si>
    <t xml:space="preserve">*DBI to determine if a Sprinkler Permit is required.  </t>
  </si>
  <si>
    <t xml:space="preserve">Ok for Field Review Per K.Vogt. </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</si>
  <si>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Complexity;Diana Kwak DBA: Fusion Projects;"#800 - 850 W. Hastings</t>
  </si>
  <si>
    <t xml:space="preserve"> BC  V6C 1E1";Office Uses;General Office;Fusion Project Management Ltd;"850 W HASTINGS ST  </t>
  </si>
  <si>
    <t>Unit 800</t>
  </si>
  <si>
    <t xml:space="preserve"> BC  V6C 1E1";2022;Downtown;"{""coordinates"": [-123.1137682</t>
  </si>
  <si>
    <t xml:space="preserve"> 49.2786335]</t>
  </si>
  <si>
    <t xml:space="preserve"> ""type"": ""Point""}";2022-05;49.2786335</t>
  </si>
  <si>
    <t>BP-2022-02028;2022-04-14;2022-05-06;22;200000.0;Addition / Alteration;1075 W GEORGIA STREET</t>
  </si>
  <si>
    <t xml:space="preserve"> BC V6E 3C9;"Field Review - Addition / Alteration - #2030 - 20th floor</t>
  </si>
  <si>
    <t xml:space="preserve">Interior alterations to provide improvements for a new office tenant </t>
  </si>
  <si>
    <t xml:space="preserve">on the 23rd floor (unit # 2030) of the 20th floor of this existing Heritage ""A"" commercial building on this site. </t>
  </si>
  <si>
    <t>Scope of work: demo existing interior office fronts. Create 3 offices</t>
  </si>
  <si>
    <t xml:space="preserve"> 1 boardroom and open areas. New millwork</t>
  </si>
  <si>
    <t xml:space="preserve"> power&amp; data to suit. Add new base building lighting throughout c/w sensor switching. </t>
  </si>
  <si>
    <t xml:space="preserve">Ok for Field Review per K.Vogt. </t>
  </si>
  <si>
    <t xml:space="preserve">DBI to determine if a Sprinkler Permit is required. </t>
  </si>
  <si>
    <t xml:space="preserve"> BC  V6C 1E1";2022;Downtown;"{""coordinates"": [-123.1222436</t>
  </si>
  <si>
    <t xml:space="preserve"> 49.2857773]</t>
  </si>
  <si>
    <t xml:space="preserve"> ""type"": ""Point""}";2022-05;49.2857773</t>
  </si>
  <si>
    <t>DB-2021-05804;2021-11-09;2022-05-24;196;659250.0;New Building;5349 DUNDEE STREET</t>
  </si>
  <si>
    <t xml:space="preserve"> BC V5R 3T8;"Low Density Housing - New Building - 2FD+2(SS)</t>
  </si>
  <si>
    <t>To construct a two-storey two-family dwelling with two secondary suites ($659</t>
  </si>
  <si>
    <t>250) located in the basement</t>
  </si>
  <si>
    <t xml:space="preserve"> in addition to 1 surface parking space</t>
  </si>
  <si>
    <t>Note: This Building Permit will remain in a suspended status until the associated (green) Demolition Permit BP-2021-05805 is completed.</t>
  </si>
  <si>
    <t>1. Covenant registered at the Land Title Office under CA9829436</t>
  </si>
  <si>
    <t>2. No strata titling permitted</t>
  </si>
  <si>
    <t>3. A/C units proposed in rear yard (exterior) and upper floor (interior)</t>
  </si>
  <si>
    <t xml:space="preserve">4. NO Bar sinks proposed </t>
  </si>
  <si>
    <t>5. Schedule B: ALAN PRAHALAD - (604-831-1431) Structural &amp; Geotechnical</t>
  </si>
  <si>
    <t>6. HPO: Residential Builder - AMPM Development &amp; Renovation Ltd.</t>
  </si>
  <si>
    <t xml:space="preserve"> access to the rear unit is from the North side. This access must be provided &amp; maintained at all times and the building addresses posted to be visible from the street in accordance with the Building By-law.     </t>
  </si>
  <si>
    <t>******THIS PERMIT HAS BEEN ISSUED UNDER THE REQUIREMENTS OF VBBL #12511 (2019)******";New Build - Low Density Housing;Amrik Ghuman;"6689 Doman St</t>
  </si>
  <si>
    <t xml:space="preserve"> BC  V5S 3H5";Dwelling Uses;Two-Family Dwelling w/Secondary Suite;AMPM Custom Homes Inc;"7187 VIVIAN DRIVE  </t>
  </si>
  <si>
    <t>BP-2022-01969;2022-04-13;2022-05-05;22;40000.0;Addition / Alteration;650 W GEORGIA STREET</t>
  </si>
  <si>
    <t xml:space="preserve"> BC V6B 4N9;"Field Review - Addition / Alteration - #1215 - 12th floor</t>
  </si>
  <si>
    <t xml:space="preserve">Interior alterations to provide improvements for an existing office tenant on the 12th floor (#1215) of this existing commercial building.  </t>
  </si>
  <si>
    <t>Scope of work: remove/construct new partition walls and doors to create 3 new office spaces</t>
  </si>
  <si>
    <t>NOTE: Relocation of demising wall under BP-2021-01846 (#1218)</t>
  </si>
  <si>
    <t xml:space="preserve">Ok for Field Review per K. Vogt. </t>
  </si>
  <si>
    <t>E2 - Retrofit Path:  BOMA BESt (Path 1) - No Additional Upgrades Req'd\t\t\t\t\t\t\t\t\t\t\t\t\t\t\t\t</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</si>
  <si>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Complexity;Dena Burr DBA: Epic Spaces Inc.;"#2000-1500 W. Georgia Street</t>
  </si>
  <si>
    <t xml:space="preserve"> BC  V6G 2Z6";Office Uses;General Office;Epic Spaces Inc;"1021 W HASTINGS ST  </t>
  </si>
  <si>
    <t>Unit 900</t>
  </si>
  <si>
    <t xml:space="preserve"> BC  V6E 0C3";2022;Downtown;"{""coordinates"": [-123.1180513</t>
  </si>
  <si>
    <t xml:space="preserve"> 49.2818014]</t>
  </si>
  <si>
    <t xml:space="preserve"> ""type"": ""Point""}";2022-05;49.2818014</t>
  </si>
  <si>
    <t>BP-2022-02466;2022-05-10;2022-05-18;8;15000.0;Addition / Alteration;2275 ALDER STREET</t>
  </si>
  <si>
    <t xml:space="preserve"> BC V6H 1B7;"Field Review - Addition / Alteration - 2275 Alder St</t>
  </si>
  <si>
    <t>Interior alterations to provide improvements to the lower floor of this dwelling unit 2275 Alder St in this existing multiple dwelling building on this site.</t>
  </si>
  <si>
    <t>E2 - Lighting - Install lighting dimmer</t>
  </si>
  <si>
    <t xml:space="preserve"> timers</t>
  </si>
  <si>
    <t xml:space="preserve"> and/or motion detectors on interior lights</t>
  </si>
  <si>
    <t>OK to process as DTI as per W. Wong May 10</t>
  </si>
  <si>
    <t xml:space="preserve"> 2022";Renovation - Residential - Lower Complexity;Nathan Goldman DBA: Terra Builders;"103-5058 Cambie Street</t>
  </si>
  <si>
    <t xml:space="preserve"> BC  V5Z 2Z5";Dwelling Uses;Multiple Dwelling;Terra Builders Inc;"1238 SEYMOUR ST  </t>
  </si>
  <si>
    <t>Unit 702</t>
  </si>
  <si>
    <t xml:space="preserve"> BC  V6B 6J3";2022;Fairview;"{""coordinates"": [-123.1313241</t>
  </si>
  <si>
    <t xml:space="preserve"> 49.2655155]</t>
  </si>
  <si>
    <t xml:space="preserve"> ""type"": ""Point""}";2022-05;49.2655155</t>
  </si>
  <si>
    <t>BP-2022-01813;2022-04-06;2022-05-02;26;0.0;Salvage and Abatement;1505 RENFREW STREET</t>
  </si>
  <si>
    <t xml:space="preserve"> BC V5K 4C8;"Low Density Housing - Salvage and Abatement - Salvage and Abatement Permit only for Building permit: DB-2021-06565 and to be completed under the supervision of a qualified professional.  This permit does not authorize demolition</t>
  </si>
  <si>
    <t>QP:  KINETIC OHS SERVICES LTD. (Ramin Hamidnejad)</t>
  </si>
  <si>
    <t>Demolition permit: BP-2022-01812";;Stephanie Ho DBA: Perfectly Yours Design and Management Co.;"8562 11TH AVENUE</t>
  </si>
  <si>
    <t>BURNABY</t>
  </si>
  <si>
    <t xml:space="preserve"> BC  V3N2P7";Dwelling Uses;One-Family Dwelling;JVT EXCAVATING &amp; DEMOLITION LTD;;2022;Hastings-Sunrise;"{""coordinates"": [-123.0446486</t>
  </si>
  <si>
    <t xml:space="preserve"> 49.2712146]</t>
  </si>
  <si>
    <t xml:space="preserve"> ""type"": ""Point""}";2022-05;49.2712146</t>
  </si>
  <si>
    <t>BP-2022-02498;2022-05-12;2022-05-24;12;0.0;Salvage and Abatement;2725 MCGILL STREET</t>
  </si>
  <si>
    <t xml:space="preserve"> BC V5K 1H4;"Low Density Housing - Salvage and Abatement - Building Permit for BP-2022-02495 Building Permit for DB-2022-02404 2.5 FD</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</si>
  <si>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site.";;Peggie Yuen DBA: DWG Design Work Group Ltd;"Unit 203 - 5066 Kingsway</t>
  </si>
  <si>
    <t xml:space="preserve"> BC  V5H 2E7";Dwelling Uses;One-Family Dwelling;JVT EXCAVATING &amp; DEMOLITION LTD;;2022;Hastings-Sunrise;"{""coordinates"": [-123.0486137</t>
  </si>
  <si>
    <t xml:space="preserve"> 49.2890138]</t>
  </si>
  <si>
    <t xml:space="preserve"> ""type"": ""Point""}";2022-05;49.2890138</t>
  </si>
  <si>
    <t>DB-2021-06795;2021-12-20;2022-05-06;137;15000.0;Demolition / Deconstruction;7315 RUPERT STREET</t>
  </si>
  <si>
    <t xml:space="preserve"> BC V5S 2Z8;"Low Density Housing - Demolition / Deconstruction - Demolition â€“ Conventional (Standard)</t>
  </si>
  <si>
    <t>000) on this site.";;Vincent Wan DBA: D.V. Design Ltd.;"4038 Toronto Street</t>
  </si>
  <si>
    <t xml:space="preserve"> BC  V3B6X8";Dwelling Uses;One-Family Dwelling;ON TIME EXCAVATING &amp; DEMOLITION LTD;"8872 138A ST</t>
  </si>
  <si>
    <t xml:space="preserve"> BC  V3V 5X1";2022;Killarney;"{""coordinates"": [-123.0445013</t>
  </si>
  <si>
    <t>BP-2021-02673;2021-06-01;2022-05-16;349;1200000.0;Addition / Alteration;1495 MATTHEWS AVENUE</t>
  </si>
  <si>
    <t xml:space="preserve"> BC V6H 1W7;"Low Density Housing - Addition / Alteration - Interior alteration to this existing SFD. Removal and repair of rot in multiple locations through out the house. Remediate leaking roof and windows. Repair and replace existing services. Reinstate finishes through out the house. </t>
  </si>
  <si>
    <t>Sprinkler system required: NFPA 13D</t>
  </si>
  <si>
    <t>Landscape approval: See DP-2018-01177";;Tim Cooper DBA: Atura Contracting;"p.o. box 670</t>
  </si>
  <si>
    <t>Brackendale</t>
  </si>
  <si>
    <t xml:space="preserve"> BC  V0N 1H0";Dwelling Uses;One-Family Dwelling;Timothy Jason Cooper;"PO Box #670 41485 Brennan Rd  </t>
  </si>
  <si>
    <t xml:space="preserve"> BC  V0N 1H0";2022;Shaughnessy;"{""coordinates"": [-123.1385094</t>
  </si>
  <si>
    <t xml:space="preserve"> 49.2536036]</t>
  </si>
  <si>
    <t xml:space="preserve"> ""type"": ""Point""}";2022-05;49.2536036</t>
  </si>
  <si>
    <t>DB-2021-03936;2021-07-23;2022-05-02;283;728250.0;New Building;21 E 51ST AVENUE</t>
  </si>
  <si>
    <t xml:space="preserve"> BC V5X 1C1;"Low Density Housing - New Building - To construct a 2 storey + basement one-family dwelling with a secondary suite ($728</t>
  </si>
  <si>
    <t>250.00) located in the basement with 1 laneway house parking space</t>
  </si>
  <si>
    <t>1- Covenant registered at the Land Title Office under CA9795177</t>
  </si>
  <si>
    <t>4- No A/C unit proposed</t>
  </si>
  <si>
    <t>5- Schedule B:  Tsung-Hua Yang</t>
  </si>
  <si>
    <t>6- HPO: Residential Builder â€“ T.A.R.F. Holdings</t>
  </si>
  <si>
    <t>#1-21 E 51st Av - One Family Dwelling (1st &amp; 2nd floor</t>
  </si>
  <si>
    <t xml:space="preserve"> west side or basement) </t>
  </si>
  <si>
    <t>#2-21 E 51st Av - Secondary Suite (east side of basement)</t>
  </si>
  <si>
    <t xml:space="preserve">Address and suite numbers assigned as per approved plans for Fire and Emergency response. The address numbers are to be posted to the building to be visible from the street and the suite numbers are to be posted at the suite entries in accordance with the Building By-law prior to final inspection.   </t>
  </si>
  <si>
    <t xml:space="preserve"> BC  V5C 6C6";Dwelling Uses;One-family Dwelling w/Sec Suite;T.A.R.F. Holdings;;2022;Sunset;"{""coordinates"": [-123.1055311</t>
  </si>
  <si>
    <t>DB-2021-03831;2021-07-20;2022-05-09;293;224545.0;New Building;72 W 46TH AVENUE #3</t>
  </si>
  <si>
    <t xml:space="preserve"> BC V5Y 2W7;"Low Density Housing - New Building - To construct a 2 storey laneway house building ($224</t>
  </si>
  <si>
    <t>545.00) with an attached garage</t>
  </si>
  <si>
    <t xml:space="preserve"> providing 1 parking space having vehicular access from the lane.</t>
  </si>
  <si>
    <t>1.     Covenant registered at the Land Title Office under CA9697511</t>
  </si>
  <si>
    <t>3.\tA/C unit proposed in rear yard</t>
  </si>
  <si>
    <t>4.\tSchedule B -  Jason Hui</t>
  </si>
  <si>
    <t xml:space="preserve"> P.Eng (778-319-3403) P.Eng Structural &amp; Geotechnical</t>
  </si>
  <si>
    <t>5.\tBC Housing - Smart Choice Builders Ltd.</t>
  </si>
  <si>
    <t xml:space="preserve">******THIS PERMIT HAS BEEN ISSUED UNDER THE REQUIREMENTS OF VBBL 2019******";New Build - Standalone Laneway;Minh Ta DBA: Pinnacle Decision Design Associates Ltd.;"PO BOX 77026 KINGSWAY </t>
  </si>
  <si>
    <t xml:space="preserve"> BC  V5V5E7";Dwelling Uses;Laneway House;Smart Choice Builders Ltd;"402 E 56TH AV  </t>
  </si>
  <si>
    <t xml:space="preserve"> BC  V5X 1R4";2022;Oakridge;"{""coordinates"": [-123.1076156</t>
  </si>
  <si>
    <t xml:space="preserve"> 49.2283327]</t>
  </si>
  <si>
    <t xml:space="preserve"> ""type"": ""Point""}";2022-05;49.2283327</t>
  </si>
  <si>
    <t>BP-2021-05375;2021-10-15;2022-05-03;200;15000.0;Demolition / Deconstruction;1926 W 42ND AVENUE</t>
  </si>
  <si>
    <t xml:space="preserve"> BC V6M 2B1;"Low Density Housing - Demolition / Deconstruction - To demolish the existing one family dwelling building ($15</t>
  </si>
  <si>
    <t>Demo Declaration â€“ East West Excavating Ltd   (604)-763-5301</t>
  </si>
  <si>
    <t>90% Recycling Rate of Building Materials Required";;John Henshaw DBA: John Henshaw Architect Inc.;"1666 W. 75th Avenue</t>
  </si>
  <si>
    <t xml:space="preserve"> BC  V6P 6G2";Dwelling Uses;One-Family Dwelling;East West Excavating Ltd;"968 E 53RD AV  </t>
  </si>
  <si>
    <t xml:space="preserve"> BC  V5X 1J6";2022;Kerrisdale;"{""coordinates"": [-123.1500596</t>
  </si>
  <si>
    <t xml:space="preserve"> 49.2332641]</t>
  </si>
  <si>
    <t xml:space="preserve"> ""type"": ""Point""}";2022-05;49.2332641</t>
  </si>
  <si>
    <t>BP-2021-06596;2021-12-13;2022-05-26;164;15000.0;Demolition / Deconstruction;1295 W 26TH AVENUE</t>
  </si>
  <si>
    <t xml:space="preserve"> BC V6H 2A8;"Low Density Housing - Demolition / Deconstruction - To demolish the existing one family dwelling building ($15</t>
  </si>
  <si>
    <t>Demo Declaration â€“ East West Excavating Ltd. (604-763-5301)</t>
  </si>
  <si>
    <t xml:space="preserve">90% Recycling Rate of Building Materials Required";;Mike Chu DBA: Westpoint Design &amp; Development Ltd.;"2268 West 34th Avenue </t>
  </si>
  <si>
    <t xml:space="preserve"> BC  V6M1G6";Dwelling Uses;One-Family Dwelling;East West Excavating Ltd;"968 E 53RD AV  </t>
  </si>
  <si>
    <t xml:space="preserve"> BC  V5X 1J6";2022;Shaughnessy;"{""coordinates"": [-123.1340853</t>
  </si>
  <si>
    <t xml:space="preserve"> 49.248514]</t>
  </si>
  <si>
    <t xml:space="preserve"> ""type"": ""Point""}";2022-05;49.248514</t>
  </si>
  <si>
    <t>DB-2021-04142;2021-08-03;2022-05-13;283;15000.0;Demolition / Deconstruction;2736 DUNDAS STREET</t>
  </si>
  <si>
    <t xml:space="preserve"> BC V5K 1R2;"Low Density Housing - Demolition / Deconstruction - Demolition â€“ Conventional (Standard)</t>
  </si>
  <si>
    <t xml:space="preserve">EAST WEST EXCAVATING LTD. (Darbara Aujla)   (604)-763-5301";;Tony Jang DBA: JBI Development;"595 East 62nd Avenue </t>
  </si>
  <si>
    <t xml:space="preserve"> BC  V5X2G3";Dwelling Uses;One-Family Dwelling;East West Excavating Ltd;"968 E 53RD AV  </t>
  </si>
  <si>
    <t xml:space="preserve"> BC  V5X 1J6";2022;Hastings-Sunrise;"{""coordinates"": [-123.0484186</t>
  </si>
  <si>
    <t xml:space="preserve"> 49.2845228]</t>
  </si>
  <si>
    <t xml:space="preserve"> ""type"": ""Point""}";2022-05;49.2845228</t>
  </si>
  <si>
    <t>BP-2021-04511;2021-08-23;2022-05-31;281;15000.0;Demolition / Deconstruction;1846 E 36TH AVENUE</t>
  </si>
  <si>
    <t xml:space="preserve"> BC V5P 1C8;"Low Density Housing - Demolition / Deconstruction - To demolish the existing one family dwelling building ($15</t>
  </si>
  <si>
    <t>000) on this site by means of demolition.</t>
  </si>
  <si>
    <t xml:space="preserve">Demo Declaration by Deconstruction  â€“  King Demolition &amp; Excavation (604-780-6162)";;Qi Li DBA: LQ Design Group Ltd;"2171 W. 15th Avenue </t>
  </si>
  <si>
    <t xml:space="preserve"> BC  V6K 2Y4";Dwelling Uses;One-Family Dwelling;KING DEMOLITION &amp; EXCAVATION LTD;;2022;Kensington-Cedar Cottage;"{""coordinates"": [-123.0678704</t>
  </si>
  <si>
    <t xml:space="preserve"> 49.2373031]</t>
  </si>
  <si>
    <t xml:space="preserve"> ""type"": ""Point""}";2022-05;49.2373031</t>
  </si>
  <si>
    <t>BP-2022-02548;2022-05-16;2022-05-26;10;0.0;Salvage and Abatement;3435 W 19TH AVENUE</t>
  </si>
  <si>
    <t xml:space="preserve"> BC V6S 1C1;"Low Density Housing - Salvage and Abatement - Salvage and Abatement Permit only for Building permit: DB-2022-00879 and to be completed under the supervision of a qualified professional.  This permit does not authorize demolition</t>
  </si>
  <si>
    <t>Deconstruction Permit: BP-2022-02546</t>
  </si>
  <si>
    <t xml:space="preserve">QP: Pacific Ark Environmental Consulting Ltd.";;Qi Li DBA: LQ Design Group Ltd;"2171 W. 15th Avenue </t>
  </si>
  <si>
    <t xml:space="preserve"> BC  V6K 2Y4";Dwelling Uses;One-Family Dwelling;CANTON EXCAVATING LTD.;;2022;Dunbar-Southlands;"{""coordinates"": [-123.1808009</t>
  </si>
  <si>
    <t xml:space="preserve"> 49.2558158]</t>
  </si>
  <si>
    <t xml:space="preserve"> ""type"": ""Point""}";2022-05;49.2558158</t>
  </si>
  <si>
    <t>BP-2022-01618;2022-03-29;2022-05-16;48;10000.0;Addition / Alteration;485 W 8TH AVENUE</t>
  </si>
  <si>
    <t xml:space="preserve"> BC V5Y 3Z5;"Field Review - Addition / Alteration - Interior alteration to install addition of fifteen (15) smoke detectors as per under Bulletin 2018-004-BU/EL</t>
  </si>
  <si>
    <t>Schedule B (Architectural &amp; Electrical): STEPHANE F. JACOB</t>
  </si>
  <si>
    <t xml:space="preserve"> P.ENG</t>
  </si>
  <si>
    <t xml:space="preserve"> 604-435-5750</t>
  </si>
  <si>
    <t>Voluntary upgrade of the existing fire alarm system (Smoke detectors)";Renovation - Commercial/ Mixed Use - Lower Complexity;Carmine Cotoia DBA: Fina Electrical Systems Ltd;"4055 1st Ave</t>
  </si>
  <si>
    <t xml:space="preserve"> BC  V5C 3W5";Live-Work Uses;Not Applicable;Fina Electrical Systems Ltd;;2022;Mount Pleasant;"{""coordinates"": [-123.1137892</t>
  </si>
  <si>
    <t xml:space="preserve"> 49.2643845]</t>
  </si>
  <si>
    <t xml:space="preserve"> ""type"": ""Point""}";2022-05;49.2643845</t>
  </si>
  <si>
    <t>DB-2021-05663;2021-10-30;2022-05-17;199;756250.0;New Building;604 E 12TH AVENUE</t>
  </si>
  <si>
    <t xml:space="preserve"> BC V5T 2H8;"Low Density Housing - New Building - 2FD + 2SS</t>
  </si>
  <si>
    <t>To construct a two-storey two-family dwelling with two secondary suites ($756</t>
  </si>
  <si>
    <t xml:space="preserve"> plus one open parking space over gravel</t>
  </si>
  <si>
    <t>Note: This Building Permit will remain in a suspended status until the associated (green) Demolition Permit BP-2021-06425 is completed.</t>
  </si>
  <si>
    <t>1. Covenant registered at the Land Title Office under CA9762409</t>
  </si>
  <si>
    <t>3. A/C units proposed in the RY</t>
  </si>
  <si>
    <t xml:space="preserve"> FY &amp; upper floor</t>
  </si>
  <si>
    <t xml:space="preserve">4. Bar sinks NOT proposed </t>
  </si>
  <si>
    <t>5. Schedule B: Shambhu N. Biswas Peng. (604-250-8666) Structural &amp; Geotechnical</t>
  </si>
  <si>
    <t>6. HPO: Residential Builder - SODHI DEVELOPMENT LTD</t>
  </si>
  <si>
    <t xml:space="preserve"> access to the rear unit is from the West side. This access must be provided &amp; maintained at all times and the building addresses posted to be visible from the street in accordance with the Building By-law.     </t>
  </si>
  <si>
    <t>******THIS PERMIT HAS BEEN ISSUED UNDER THE REQUIREMENTS OF VBBL #12511 (2019)******";New Build - Low Density Housing;Sodhi  Dadral DBA: Sodhi Development Ltd.;"285 E. 45th Avenue</t>
  </si>
  <si>
    <t xml:space="preserve"> BC  V5W 1X2";Dwelling Uses;Two-Family Dwelling w/Secondary Suite;Sodhi Development Ltd;"8179 MAIN ST  </t>
  </si>
  <si>
    <t xml:space="preserve"> BC  V5X 3L2";2022;Mount Pleasant;"{""coordinates"": [-123.0908935</t>
  </si>
  <si>
    <t>DB-2021-03245;2021-06-24;2022-05-03;313;228745.0;New Building;6622 FLEMING STREET</t>
  </si>
  <si>
    <t xml:space="preserve"> BC V5P 3H2;"Low Density Housing - New Building - To construct a 2 storey laneway house building including an attached garage on first floor and 1 storey Laneway house on second floor and 1 open parking pad</t>
  </si>
  <si>
    <t>This is a 1 Â½ storey building pursuant to the Zoning &amp; Development By-law</t>
  </si>
  <si>
    <t>2- Bar sink proposed in Second floor.</t>
  </si>
  <si>
    <t>5- HPO: Sian Group Investments Inc.</t>
  </si>
  <si>
    <t>#3 - 6622 Fleming St - 2nd storey (LWH)</t>
  </si>
  <si>
    <t>Address assigned per the approved plans</t>
  </si>
  <si>
    <t xml:space="preserve"> Fire and Emergency street access (walkway) to the Laneway house is from the South side.  Street access must be provided &amp; maintained at all times and the building address posted to be visible from the street in accordance with the Building By-law prior to Final Inspection. </t>
  </si>
  <si>
    <t xml:space="preserve">Combustible projections or roof soffits on an exposing building face shall not project to less than .45m from the property line and shall be in compliance with VBBL 2019 9.10.15.5.(9)     </t>
  </si>
  <si>
    <t xml:space="preserve">                                                                                                      </t>
  </si>
  <si>
    <t xml:space="preserve">Any alterations or conversions to the attached garage to habitable living space shall not be permitted without first obtaining the approval of the Director of Planning and the Chief Building Official. Thermal protection measures and Laneway house design guidelines shall be required to be met prior to the approval of the conversion.                                                               </t>
  </si>
  <si>
    <t xml:space="preserve">                                                                                                                                                     </t>
  </si>
  <si>
    <t xml:space="preserve"> BC  V5P 2N8";Dwelling Uses;Laneway House;Sian Group Investments Inc;"2177 BONACCORD DRIVE  </t>
  </si>
  <si>
    <t>BP-2022-01834;2022-04-07;2022-05-31;54;0.0;Salvage and Abatement;1433 E 17TH AVENUE</t>
  </si>
  <si>
    <t xml:space="preserve"> BC V5N 2G8;"Low Density Housing - Salvage and Abatement - Salvage and Abatement Permit only for Building permit: DB-2022-00106 and to be completed under the supervision of a qualified professional.  This permit does not authorize demolition</t>
  </si>
  <si>
    <t>Demolition Permit: DB-2022-01833</t>
  </si>
  <si>
    <t>Qualified Professional: Ramin Hamidnejad (Kinetic OHS Services Ltd) 604-988-0099";;Akash Sidhu;"7338 Hudson Street</t>
  </si>
  <si>
    <t xml:space="preserve"> BC  V6P4L2";Dwelling Uses;One-Family Dwelling;JB Siteworks Inc.;;2022;Kensington-Cedar Cottage;"{""coordinates"": [-123.0748864</t>
  </si>
  <si>
    <t xml:space="preserve"> 49.2556084]</t>
  </si>
  <si>
    <t xml:space="preserve"> ""type"": ""Point""}";2022-05;49.2556084</t>
  </si>
  <si>
    <t>BP-2021-06517;2021-12-10;2022-05-09;150;15000.0;Demolition / Deconstruction;1650 E 20TH AVENUE</t>
  </si>
  <si>
    <t xml:space="preserve"> BC V5N 2K8;"Low Density Housing - Demolition / Deconstruction - To demolish the existing one family dwelling building ($15</t>
  </si>
  <si>
    <t>JB Site Work Inc. (Jas Brar)   (604)-781-7309";;Khang Nguyen DBA: Architrix Design Studio;"289 Alexander Street</t>
  </si>
  <si>
    <t xml:space="preserve"> BC  V6A4H6";Dwelling Uses;One-Family Dwelling;JB Siteworks Inc.;;2022;Kensington-Cedar Cottage;"{""coordinates"": [-123.0706337</t>
  </si>
  <si>
    <t xml:space="preserve"> 49.2522593]</t>
  </si>
  <si>
    <t xml:space="preserve"> ""type"": ""Point""}";2022-05;49.2522593</t>
  </si>
  <si>
    <t>DB-2021-04141;2021-08-03;2022-05-13;283;1025445.0;New Building;2736 DUNDAS STREET</t>
  </si>
  <si>
    <t xml:space="preserve"> BC V5K 1R2;"Low Density Housing - New Building - To construct a 2 storey two-family dwelling with (2) secondary suites located in the Basement ($1</t>
  </si>
  <si>
    <t>445.00) with a detached accessory building (garage) and 1 open parking at the rear providing 2 parking spaces</t>
  </si>
  <si>
    <t>1.\tCovenant registered at the Land Title Office under CA9779732</t>
  </si>
  <si>
    <t xml:space="preserve"> Interior component located on second floor. </t>
  </si>
  <si>
    <t>3.\tSchedule B: (JASON HUI</t>
  </si>
  <si>
    <t xml:space="preserve"> P.Eng. 778-319-3403) Structural &amp; Geotechnical</t>
  </si>
  <si>
    <t>4.\tHPO: Residential Builder- (Pridwen Construction Ltd.)</t>
  </si>
  <si>
    <t>WEST UNIT</t>
  </si>
  <si>
    <t>#1-2736 Dundas St - One Family Dwelling (1st-2nd floor)</t>
  </si>
  <si>
    <t xml:space="preserve">#2-2736 Dundas St - Secondary Suite (basement) </t>
  </si>
  <si>
    <t>EAST UNIT</t>
  </si>
  <si>
    <t>#1-2738 Dundas St - One Family Dwelling (1st-2nd floor)</t>
  </si>
  <si>
    <t xml:space="preserve">#2-2738 Dundas St - Secondary Suite (basement) </t>
  </si>
  <si>
    <t xml:space="preserve">**THIS PERMIT HAS BEEN ISSUED UNDER THE REQUIREMENTS OF VBBL #12511 (2019)**";New Build - Low Density Housing;Tony Jang DBA: JBI Development;"595 East 62nd Avenue </t>
  </si>
  <si>
    <t xml:space="preserve"> BC  V5X2G3";Dwelling Uses;Two-Family Dwelling w/Secondary Suite;Pridwen Construction Ltd;"2318 E 12TH AV  </t>
  </si>
  <si>
    <t xml:space="preserve"> BC  V5N 2B3";2022;Hastings-Sunrise;"{""coordinates"": [-123.0484186</t>
  </si>
  <si>
    <t>BP-2022-01774;2022-04-05;2022-05-05;30;0.0;Salvage and Abatement;2765 VENABLES STREET</t>
  </si>
  <si>
    <t xml:space="preserve"> BC V5K 2R5;"Low Density Housing - Salvage and Abatement - Salvage and Abatement Permit only for Building permit: DB-2021-06920 and to be completed under the supervision of a qualified professional.  This permit does not authorize demolition</t>
  </si>
  <si>
    <t>Deconstruction Permit: BP-2022-01773</t>
  </si>
  <si>
    <t>QP: Kinetic OHS Services Ltd.";;Vincent Wan DBA: D.V. Design Ltd.;"4038 Toronto Street</t>
  </si>
  <si>
    <t xml:space="preserve"> BC  V3B6X8";Dwelling Uses;One-Family Dwelling;1199734 BC Ltd;;2022;Hastings-Sunrise;"{""coordinates"": [-123.0477241</t>
  </si>
  <si>
    <t xml:space="preserve"> 49.2768654]</t>
  </si>
  <si>
    <t xml:space="preserve"> ""type"": ""Point""}";2022-05;49.2768654</t>
  </si>
  <si>
    <t>BP-2022-01561;2022-03-27;2022-05-02;36;0.0;Salvage and Abatement;3250 W 26TH AVENUE</t>
  </si>
  <si>
    <t xml:space="preserve"> BC V6L 1W1;"Low Density Housing - Salvage and Abatement - Salvage and Abatement Permit only for Building permit: DB-2021-06402 and to be completed under the supervision of a qualified professional.  This permit does not authorize demolition</t>
  </si>
  <si>
    <t>QP:  Odin's Eye Inspections (Kurt McInnes)</t>
  </si>
  <si>
    <t xml:space="preserve">Demolition permit: BP-2022-01560";;Qi Li DBA: LQ Design Group Ltd;"2171 W. 15th Avenue </t>
  </si>
  <si>
    <t xml:space="preserve"> BC  V6K 2Y4";Dwelling Uses;One-Family Dwelling;Apolla Demolition &amp; Excavating Ltd.;;2022;Dunbar-Southlands;"{""coordinates"": [-123.1771812</t>
  </si>
  <si>
    <t xml:space="preserve"> 49.2487136]</t>
  </si>
  <si>
    <t xml:space="preserve"> ""type"": ""Point""}";2022-05;49.2487136</t>
  </si>
  <si>
    <t>DB-2021-01359;2021-04-07;2022-05-09;397;15000.0;Demolition / Deconstruction;2095 E 1ST AVENUE</t>
  </si>
  <si>
    <t xml:space="preserve"> BC V5N 1B6;"Enquiry Centre - Demolition / Deconstruction - To demolish by deconstruction this existing One Family Dwelling on this corner with lane site. This building is pre 1940 and as such 75% of the demolition material must be recycled.</t>
  </si>
  <si>
    <t>Related to Salvage &amp; Abatement permit BP-2021-01360.</t>
  </si>
  <si>
    <t xml:space="preserve"> BC  V6E 2P4";Dwelling Uses;One-Family Dwelling;Fairway Recycle Group Inc;;2022;Grandview-Woodland;"{""coordinates"": [-123.0620921</t>
  </si>
  <si>
    <t xml:space="preserve"> 49.2698082]</t>
  </si>
  <si>
    <t xml:space="preserve"> ""type"": ""Point""}";2022-05;49.2698082</t>
  </si>
  <si>
    <t>DB-2021-06556;2021-12-12;2022-05-02;141;725835.0;New Building;1169 E 12TH AVENUE</t>
  </si>
  <si>
    <t xml:space="preserve"> BC V5T 2J8;"Low Density Housing - New Building - COVENANT MUST BE REGISTERED PRIOR TO SHEATHING INSPECTION</t>
  </si>
  <si>
    <t>To construct a 2 storey two-family dwelling with a secondary suite located in the Basement ($725</t>
  </si>
  <si>
    <t>835) with a detached accessory building (garage) and 1 open parking at the rear providing 2 parking spaces</t>
  </si>
  <si>
    <t>1.\tCOVENANT MUST BE REGISTERED PRIOR TO SHEATHING INSPECTION</t>
  </si>
  <si>
    <t>2.\tA/C proposed â€“ Exterior component located in North (Rear) &amp; South(Front) Yard</t>
  </si>
  <si>
    <t>3.\tSchedule B: (Antony Wang) P.Eng (604.618.6236) Structural&amp; Geotechnical</t>
  </si>
  <si>
    <t>4.\tHPO: Residential Builder- JB Pacific Homes Limited</t>
  </si>
  <si>
    <t>Principle Dwelling (South): 1169 E 12 Ave</t>
  </si>
  <si>
    <t>Principle Dwelling (North): #1-1171 E 12 Ave</t>
  </si>
  <si>
    <t>Secondary Suite (North): #2-1171 E 12 Ave</t>
  </si>
  <si>
    <t>****ALL PROJECT COORINATOR NOTES HAS BEEN ACCEPTED BY THE APPLICANT****";New Build - Low Density Housing;Danny Lung &amp; Sharon Chen DBA: Lung Designs Group Ltd.;"LUNG DESIGNS GROUP LTD</t>
  </si>
  <si>
    <t xml:space="preserve"> BC  V6V3B6";Dwelling Uses;Two-Family Dwelling;JB Pacific Homes Ltd.;;2022;Mount Pleasant;"{""coordinates"": [-123.0798357</t>
  </si>
  <si>
    <t xml:space="preserve"> 49.259904]</t>
  </si>
  <si>
    <t xml:space="preserve"> ""type"": ""Point""}";2022-05;49.259904</t>
  </si>
  <si>
    <t>BP-2022-02209;2022-04-28;2022-05-31;33;60000.0;Addition / Alteration;1505 W 2ND AVENUE</t>
  </si>
  <si>
    <t xml:space="preserve"> BC V6H 3Y4;"Field Review - Addition / Alteration - #304 - 3rd floor</t>
  </si>
  <si>
    <t>Interior alterations to provide tenant improvements for a new office tenant on the 3rd floor (#304) in this existing 6-storey commercial building.</t>
  </si>
  <si>
    <t>Scope of work: remove one partition wall</t>
  </si>
  <si>
    <t xml:space="preserve"> construct new partition walls</t>
  </si>
  <si>
    <t xml:space="preserve"> power and data</t>
  </si>
  <si>
    <t>TENANT:  Unilogik Systems Inc.</t>
  </si>
  <si>
    <t>E2 - Lighting - Upgrade to incorporate Scheduled Shutoff (per 9.4.1.1.(i) of ASHRAE 90.1-2016)</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</si>
  <si>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Complexity;Filip Tretjak DBA: Counterpoint Interiors Inc;"223-1188 Homer St</t>
  </si>
  <si>
    <t xml:space="preserve"> BC  V6B 2X6";Office Uses;General Office;Counterpoint Interiors Inc;"224 W 8TH AV  </t>
  </si>
  <si>
    <t>Unit 400</t>
  </si>
  <si>
    <t xml:space="preserve"> BC  V5Y 1N5";2022;Fairview;"{""coordinates"": [-123.1378345</t>
  </si>
  <si>
    <t>BP-2022-01539;2022-03-25;2022-05-13;49;5000.0;Addition / Alteration;5058 CAMBIE STREET</t>
  </si>
  <si>
    <t xml:space="preserve"> BC V5Z 2Z5;"High Density Housing / Commercial - Addition / Alteration - In accordance with Temporary Parking Access Easement CA7769023 - CA7769058 and approved plans under DP-2022-00008 this building permit is issued to allow decommissioning of the temporary parking access tunnel connecting properties at  4988 Cambie St and 5058 Cambie St. </t>
  </si>
  <si>
    <t xml:space="preserve">- remove two fire shutters and seal opening with 2 hr. rated block wall. </t>
  </si>
  <si>
    <t xml:space="preserve">Care of the Owner: the issuance of this building permit is the first step in the process to decommission the connection tunnel that temporary served 4899 Cambie St and 5058 Cambie St.  and to bring this building to the initial design as approved under DP-2017-00748 and DP-2022-0006. Owner to follow all  procedures to complete the process as outlined in  the Temporary Parking Access Easement CA7769023 - CA7769058.";;Kevin Hussey DBA: Pennyfarthing Development;"1450 Creekside Drive </t>
  </si>
  <si>
    <t>Suite 100</t>
  </si>
  <si>
    <t xml:space="preserve"> BC  V6J5B3";Parking Uses;Parking Garage;Performance Builders Ltd;"21331 Gordon Way  </t>
  </si>
  <si>
    <t>Unit 1150</t>
  </si>
  <si>
    <t xml:space="preserve"> BC  V6W 1J9";2022;Riley Park;"{""coordinates"": [-123.1170204</t>
  </si>
  <si>
    <t xml:space="preserve"> 49.2394809]</t>
  </si>
  <si>
    <t xml:space="preserve"> ""type"": ""Point""}";2022-05;49.2394809</t>
  </si>
  <si>
    <t>BP-2022-01158;2022-03-04;2022-05-12;69;20000.0;Addition / Alteration;6466 VICTORIA DRIVE</t>
  </si>
  <si>
    <t xml:space="preserve"> BC;"Field Review - Addition / Alteration - Interior alterations and change of use to Beauty Salon for a new tenant at 6466 Victoria Drive in the existing commercial building on this site.</t>
  </si>
  <si>
    <t>Scope of work to include: universal washroom upgrades</t>
  </si>
  <si>
    <t xml:space="preserve"> re&amp;re walls to suit new layout</t>
  </si>
  <si>
    <t>Tenant: Milano Nail Spa Ltd.</t>
  </si>
  <si>
    <t>Schedule B Plumbing - Alex Z.Q.Li P.Eng - 778-323-1368</t>
  </si>
  <si>
    <t>E2 - HVAC - Clean and Balance all Air Systems (per 6.7.2.3.2 of ASHRAE 90.1-2016)\t\t\t\t\t\t\t\t\t\t\t\t\t\t\t\t\t\t\t\t\t\t\t\t\t\t\t</t>
  </si>
  <si>
    <t>OK for field review D. Langevin Feb 15</t>
  </si>
  <si>
    <t xml:space="preserve"> 2022";Renovation - Commercial/ Mixed Use - Lower Complexity;Leo Torrente DBA: KINITECH Engineering Inc.;"120 2238 Kingsway</t>
  </si>
  <si>
    <t xml:space="preserve"> BC  V5N 2T7";Service Uses;Barber Shop or Beauty Salon;Top Villa Construction Group Ltd;"9260 Saunders Road  </t>
  </si>
  <si>
    <t xml:space="preserve"> BC  V7A 2B1";2022;Victoria-Fraserview;"{""coordinates"": [-123.0656554</t>
  </si>
  <si>
    <t xml:space="preserve"> 49.2255417]</t>
  </si>
  <si>
    <t xml:space="preserve"> ""type"": ""Point""}";2022-05;49.2255417</t>
  </si>
  <si>
    <t>DB-2021-01177;2021-03-29;2022-05-17;414;1012225.0;New Building;2676 W 31ST AVENUE</t>
  </si>
  <si>
    <t xml:space="preserve"> BC V6L 1Z8;"Low Density Housing - New Building - To construct a 2 storey + basement one-family dwelling ($1</t>
  </si>
  <si>
    <t>225.00) with a detached accessory building (garage)</t>
  </si>
  <si>
    <t>Note: This Building Permit will remain in a suspended status until the associated (green) Demolition Permit BP-2021-01178 is completed.</t>
  </si>
  <si>
    <t>6.     Entire Building to have NFPA 13-D</t>
  </si>
  <si>
    <t>#1-2676 W 31st Av - One Family Dwelling (2-storey with basement)</t>
  </si>
  <si>
    <t>****ALL PROJECT COORDINATOR NOTES HAS BEEN ACCEPTED BY THE APPLICANT****</t>
  </si>
  <si>
    <t xml:space="preserve"> BC  V3M2K2";Dwelling Uses;One-family Dwelling w/Sec Suite;Le Zhong Construction Services Ltd;;2022;Arbutus-Ridge;"{""coordinates"": [-123.1650869</t>
  </si>
  <si>
    <t>BP-2021-01002;2021-03-19;2022-05-04;411;60000.0;Addition / Alteration;42 W 10TH AVENUE</t>
  </si>
  <si>
    <t xml:space="preserve"> BC V5Y 1R6;"Enquiry Centre - Addition / Alteration - Exterior alteration to construct a new garage and parking stall to this existing Municipally designated Heritage B building in this existing one family dwelling with secondary suite.</t>
  </si>
  <si>
    <t>OK for Field Review per K. Vogt March 24</t>
  </si>
  <si>
    <t>The attic space (of accessory building) is not to be developed and/or used as habitable space at any time.";Renovation - Residential - Lower Complexity;DOS Design Group;"81 Golden Drive</t>
  </si>
  <si>
    <t>Unit 110A</t>
  </si>
  <si>
    <t xml:space="preserve"> BC  V3K 6R2";Dwelling Uses;One-Family Dwelling;Westworks Construction Inc;"186  Pemberton Avenue   </t>
  </si>
  <si>
    <t xml:space="preserve"> BC  V7P 2R4";2022;Mount Pleasant;"{""coordinates"": [-123.105966</t>
  </si>
  <si>
    <t xml:space="preserve"> 49.2618421]</t>
  </si>
  <si>
    <t xml:space="preserve"> ""type"": ""Point""}";2022-05;49.2618421</t>
  </si>
  <si>
    <t>DB-2022-01531;2022-03-24;2022-05-26;63;45000.0;Addition / Alteration;801 E 10TH AVENUE</t>
  </si>
  <si>
    <t xml:space="preserve"> BC;"Field Review - Addition / Alteration - 801 E 10th Avenue.</t>
  </si>
  <si>
    <t>To replace the entire exterior finishing including claddings</t>
  </si>
  <si>
    <t xml:space="preserve"> fascia</t>
  </si>
  <si>
    <t xml:space="preserve"> doors and windows</t>
  </si>
  <si>
    <t xml:space="preserve"> trims</t>
  </si>
  <si>
    <t xml:space="preserve"> soffit</t>
  </si>
  <si>
    <t xml:space="preserve"> and gutter. Also to replace an old window on the top floor with a new one.</t>
  </si>
  <si>
    <t>OK for DB as per Karen KG March 23</t>
  </si>
  <si>
    <t xml:space="preserve"> 2022.";Renovation - Residential - Lower Complexity;Tuan Nguyen DBA: THT Properties Ltd.;"5472 Elizabeth St</t>
  </si>
  <si>
    <t xml:space="preserve"> BC  V5Y 3J8";Dwelling Uses;Dwelling Unit;THT Properties Ltd;"5472 ELIZABETH ST  </t>
  </si>
  <si>
    <t xml:space="preserve"> BC  V5Y 3J8";2022;Mount Pleasant;"{""coordinates"": [-123.0871464</t>
  </si>
  <si>
    <t xml:space="preserve"> 49.2615282]</t>
  </si>
  <si>
    <t xml:space="preserve"> ""type"": ""Point""}";2022-05;49.2615282</t>
  </si>
  <si>
    <t>DB-2022-00357;2022-01-26;2022-05-09;103;1.0;Addition / Alteration;130 W HASTINGS STREET</t>
  </si>
  <si>
    <t xml:space="preserve"> BC V6B 1G8;"Field Review - Addition / Alteration - Change of major occupancy and use from Fitness Centre (A2) to Retail (E) in this existing commercial building on this site.</t>
  </si>
  <si>
    <t>No work proposed.</t>
  </si>
  <si>
    <t>Sch B (Arch): Danny Ka Wai Wong</t>
  </si>
  <si>
    <t xml:space="preserve">  604.773.2068</t>
  </si>
  <si>
    <t>OK for field review as per Rosa Astorino - January 26</t>
  </si>
  <si>
    <t>1. Energy upgrade: E2 Upgrade to Local Control (per 9.4.1.1 of ASHRAE 90.1 - 2016)";Renovation - Commercial/ Mixed Use - Lower Complexity;Darya Abdollahi;"#600-688 W Hastings Street</t>
  </si>
  <si>
    <t xml:space="preserve"> BC  V6B 1P1";Retail Uses;Retail Store;Edge Vancouver Construction Group Ltd;"22 W 2ND AV  </t>
  </si>
  <si>
    <t xml:space="preserve"> BC  V5Y 1B3";2022;Downtown;"{""coordinates"": [-123.108396</t>
  </si>
  <si>
    <t xml:space="preserve"> 49.2819215]</t>
  </si>
  <si>
    <t xml:space="preserve"> ""type"": ""Point""}";2022-05;49.2819215</t>
  </si>
  <si>
    <t>DB-2022-00851;2022-02-17;2022-05-18;90;400.0;Addition / Alteration;445 W 6TH AVENUE</t>
  </si>
  <si>
    <t xml:space="preserve"> BC V5Y 1L3;"Field Review - Addition / Alteration - Unit #100 - Floor 1</t>
  </si>
  <si>
    <t>To validate the work and change the use from General Office to Retail (Tiggy) in this existing commercial building on this site.</t>
  </si>
  <si>
    <t>Scope of Work: No interior alterations purposed.</t>
  </si>
  <si>
    <t>Schedule B Architectural - DANNY KA WAI WONG - (604) 773-2068</t>
  </si>
  <si>
    <t>E1 - Lighting - Upgrade internal Exit Signs to not exceed 5W per face\t\t\t\t\t\t\t\t\t\t\t\t\t\t\t\t\t\t\t\t\t\t\t\t\t\t\t";Renovation - Commercial/ Mixed Use - Lower Complexity;Darya Abdollahi;"#600-688 W Hastings Street</t>
  </si>
  <si>
    <t xml:space="preserve"> BC  V5Y 1B3";2022;Mount Pleasant;"{""coordinates"": [-123.1138537</t>
  </si>
  <si>
    <t xml:space="preserve"> 49.2659986]</t>
  </si>
  <si>
    <t xml:space="preserve"> ""type"": ""Point""}";2022-05;49.2659986</t>
  </si>
  <si>
    <t>BP-2022-00560;2022-02-07;2022-05-30;112;0.0;New Building;3241 CLIVE AVENUE</t>
  </si>
  <si>
    <t xml:space="preserve"> BC V5R 4V3;"Certified Professional Program - New Building - To construct a 3 storey building ( Building 2) located at south-west corner of this site</t>
  </si>
  <si>
    <t xml:space="preserve"> containing 2 townhomes. </t>
  </si>
  <si>
    <t>Building 2 is part of larger development. For full descripting of the proposed development on this site</t>
  </si>
  <si>
    <t xml:space="preserve"> refer to BP-2021-02279.</t>
  </si>
  <si>
    <t>This  is a shingle stage Building Permit  that was reviewed under the VBBL 2019.";;Jan Madura DBA: Jan Madura DBA Jensen Hughes;"228-1195 W. Broadway</t>
  </si>
  <si>
    <t xml:space="preserve"> BC  V6J 4S6";2022;Renfrew-Collingwood;"{""coordinates"": [-123.035866</t>
  </si>
  <si>
    <t xml:space="preserve"> 49.2396441]</t>
  </si>
  <si>
    <t xml:space="preserve"> ""type"": ""Point""}";2022-05;49.2396441</t>
  </si>
  <si>
    <t>BP-2022-00561;2022-02-07;2022-05-30;112;0.0;New Building;3247 CLIVE AVENUE</t>
  </si>
  <si>
    <t xml:space="preserve"> BC;"Certified Professional Program - New Building - To construct a 3 storey building ( Building 3) located at South-East  corner of this site</t>
  </si>
  <si>
    <t xml:space="preserve"> containing 3 townhomes. </t>
  </si>
  <si>
    <t>Building 3 is part of larger development. For full descripting of the proposed development on this site</t>
  </si>
  <si>
    <t xml:space="preserve"> BC  V6J 4S6";2022;Renfrew-Collingwood;"{""coordinates"": [-123.0360233</t>
  </si>
  <si>
    <t xml:space="preserve"> 49.239408]</t>
  </si>
  <si>
    <t xml:space="preserve"> ""type"": ""Point""}";2022-05;49.239408</t>
  </si>
  <si>
    <t>BP-2021-00773;2021-03-04;2022-05-10;432;15000.0;Demolition / Deconstruction;3941 W 20TH AVENUE</t>
  </si>
  <si>
    <t xml:space="preserve"> BC V6S 1G3;"Low Density Housing - Demolition / Deconstruction - To demolish the existing one family dwelling building ($15</t>
  </si>
  <si>
    <t>Demo Declaration â€“ Finest Construction &amp; Renovation Ltd.</t>
  </si>
  <si>
    <t>75% Recycling Rate of Building Materials Required";;TIMOTHY TSE DBA: Cadlab Design Inc.;"225-8877 Odlin Cr.</t>
  </si>
  <si>
    <t xml:space="preserve"> BC  V6X 3Z7";Dwelling Uses;One-Family Dwelling;Finest Construction &amp; Renovation Ltd;"10691 Shellbridge Way</t>
  </si>
  <si>
    <t>Unit 130</t>
  </si>
  <si>
    <t xml:space="preserve"> BC  V6X 2W8";2022;Dunbar-Southlands;"{""coordinates"": [-123.1919784</t>
  </si>
  <si>
    <t>DB-2021-05949;2021-11-15;2022-05-04;170;623207.5;New Building;2660 WILLIAM STREET</t>
  </si>
  <si>
    <t xml:space="preserve"> BC V5K 2Y5;"Low Density Housing - New Building - Note: This Building Permit will remain in a suspended status until the associated (green) Demolition Permit BP-2021-06105 is completed.</t>
  </si>
  <si>
    <t>To construct a 2.5 storey two-family dwelling ($623</t>
  </si>
  <si>
    <t>207.50) with a detached accessory building (garage) at the rear providing 2 parking spaces</t>
  </si>
  <si>
    <t>1.\tA/C proposed â€“ Exterior component located in rear yard</t>
  </si>
  <si>
    <t xml:space="preserve">  Interior component located adjacent to Â½ storey.</t>
  </si>
  <si>
    <t>2.\tSchedule B: (SHARAT CHANDE</t>
  </si>
  <si>
    <t xml:space="preserve"> P.ENG. 604-723-7534) Structural</t>
  </si>
  <si>
    <t>3.\tSchedule B: (AL KNUTSON</t>
  </si>
  <si>
    <t xml:space="preserve"> P.ENG. 604-782-8074) Geotechnical</t>
  </si>
  <si>
    <t>4.\tHPO: Residential Builder- (EVERGREEN COURT DEVELOPMENTS LTD.)</t>
  </si>
  <si>
    <t>2660 William St - One Family Dwelling (1st - 3rd floor)</t>
  </si>
  <si>
    <t>2658 William St - One Family Dwelling (1st - 3rd floor)</t>
  </si>
  <si>
    <t>**THIS PERMIT HAS BEEN ISSUED UNDER THE REQUIREMENTS OF VBBL #12511 (2019) **";New Build - Low Density Housing;David Iaquinta DBA: Evergreen Court Developments Ltd.;"577 OSBORNE ROAD EAST</t>
  </si>
  <si>
    <t>NORTHVANCOUVER</t>
  </si>
  <si>
    <t xml:space="preserve"> BC  V7N1M4";Dwelling Uses;Two-Family Dwelling;Evergreen Court Developments Ltd;"23080 Hamilton Rd  </t>
  </si>
  <si>
    <t xml:space="preserve"> BC  V6V 1C9";2022;Hastings-Sunrise;"{""coordinates"": [-123.0505645</t>
  </si>
  <si>
    <t xml:space="preserve"> 49.2739075]</t>
  </si>
  <si>
    <t xml:space="preserve"> ""type"": ""Point""}";2022-05;49.2739075</t>
  </si>
  <si>
    <t>BP-2022-02402;2022-05-05;2022-05-25;20;0.0;Salvage and Abatement;2680 HORLEY STREET</t>
  </si>
  <si>
    <t xml:space="preserve"> BC V5R 4R8;"Low Density Housing - Salvage and Abatement - S &amp; A </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</si>
  <si>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site.";;Bhupinder (Raj) Singh DBA: Raj Home Design;"6625 Fraser St</t>
  </si>
  <si>
    <t xml:space="preserve"> BC  V5X3T6";Dwelling Uses;One-Family Dwelling;Isher Development Ltd.;;2022;Renfrew-Collingwood;"{""coordinates"": [-123.0501817</t>
  </si>
  <si>
    <t xml:space="preserve"> 49.2408203]</t>
  </si>
  <si>
    <t xml:space="preserve"> ""type"": ""Point""}";2022-05;49.2408203</t>
  </si>
  <si>
    <t>BP-2022-02211;2022-04-28;2022-05-06;8;49900.0;Addition / Alteration;1055 W GEORGIA STREET</t>
  </si>
  <si>
    <t xml:space="preserve"> BC V6P 3P3;"Field Review - Addition / Alteration - #710</t>
  </si>
  <si>
    <t>Interior alterations to demolish all non load bearing partition walls in this existing office unit #710 and return to shell space in this existing commercial building.</t>
  </si>
  <si>
    <t>BP-2022-00583;2022-02-08;2022-05-03;84;0.0;Salvage and Abatement;4838 INVERNESS STREET</t>
  </si>
  <si>
    <t xml:space="preserve"> BC V5V 4X6;"Low Density Housing - Salvage and Abatement - Salvage and abatement permit only for DB-2021-05886 and to be completed under the supervision of a qualified professional work. This permit does not authorize demolition</t>
  </si>
  <si>
    <t>QP: Kurt Mclnees - Odin's Eye Inspections - (778)-968-4909";;avtar lidher;"12909 102 ave</t>
  </si>
  <si>
    <t xml:space="preserve"> BC  V3T 1N1";Dwelling Uses;One-Family Dwelling;Lidher Excavating &amp; Demolition Ltd;;2022;Kensington-Cedar Cottage;"{""coordinates"": [-123.0798621</t>
  </si>
  <si>
    <t xml:space="preserve"> 49.2411506]</t>
  </si>
  <si>
    <t xml:space="preserve"> ""type"": ""Point""}";2022-05;49.2411506</t>
  </si>
  <si>
    <t>DB-2021-05866;2021-11-13;2022-05-12;180;143000.0;New Building;519 E 57TH AVENUE</t>
  </si>
  <si>
    <t xml:space="preserve"> BC V5X 1T1;"Low Density Housing - New Building - To construct a 2 storey laneway house building ($143</t>
  </si>
  <si>
    <t>1.\tCovenant registered at the Land Title Office under CA9289851</t>
  </si>
  <si>
    <t>2.\tCovenant not required with existing houseNo Strata Titling permitted</t>
  </si>
  <si>
    <t>4.\tA/C proposed â€“ Exterior component located in North</t>
  </si>
  <si>
    <t xml:space="preserve"> Interior component located in Basement</t>
  </si>
  <si>
    <t>5.\tSchedule B: (Maninder Hundal) P.Eng (604.825-4378) Structural</t>
  </si>
  <si>
    <t>6.\tSchedule B: (Rajinder Bains) P.Eng (604.712.1995) Geotechnical</t>
  </si>
  <si>
    <t>7.\tHPO: Residential Builder- Riyak Developments Ltd.</t>
  </si>
  <si>
    <t>Principle Dwelling: #1-519 E 57 Ave</t>
  </si>
  <si>
    <t>Secondary Suite: #2-519 E 57 Ave</t>
  </si>
  <si>
    <t>Laneway home: #3-519 E 57 Ave</t>
  </si>
  <si>
    <t>*NEW HOUSE* Note: See DB-2021-05675 for Bldg 1 on site (principal bldg) addressed #1-519 E 57 Ave.</t>
  </si>
  <si>
    <t>****ALL PROJECT COORINATOR NOTES HAS BEEN ACCEPTED BY THE APPLICANT****";New Build - Low Density Housing;Kulvir Khakh;"8073 Burnfield CR</t>
  </si>
  <si>
    <t xml:space="preserve"> BC  V5E 2B8";Dwelling Uses;Laneway House;Riyak Development Ltd.;;2022;Sunset;"{""coordinates"": [-123.094389</t>
  </si>
  <si>
    <t xml:space="preserve"> 49.2185726]</t>
  </si>
  <si>
    <t xml:space="preserve"> ""type"": ""Point""}";2022-05;49.2185726</t>
  </si>
  <si>
    <t>BP-2021-06813;2021-12-21;2022-05-31;161;225000.0;Addition / Alteration;2505 GRANVILLE STREET</t>
  </si>
  <si>
    <t xml:space="preserve"> BC;"Field Review - Addition / Alteration - Interior alterations to provide improvements to this existing Retail Limited Food tenant (Starbucks) in this existing commercial building on this site.</t>
  </si>
  <si>
    <t>Scope of work: relocate interior partition walls</t>
  </si>
  <si>
    <t xml:space="preserve"> new casework</t>
  </si>
  <si>
    <t xml:space="preserve"> equipment</t>
  </si>
  <si>
    <t xml:space="preserve"> electrical and lighting</t>
  </si>
  <si>
    <t xml:space="preserve"> finishing throughout</t>
  </si>
  <si>
    <t>Schedule A/Schedule B Architectural - David N Palmer - 604-687-2511</t>
  </si>
  <si>
    <t>Schedule B Electrical - Adam Franklin - 604-298-4858</t>
  </si>
  <si>
    <t>Schedule B Mechanical/Plumbing - Stephen Kooiman - 604-298-4858</t>
  </si>
  <si>
    <t>OK for field review as per Rosa Astorino - December 21</t>
  </si>
  <si>
    <t xml:space="preserve"> 2021";Renovation - Commercial/ Mixed Use - Lower Complexity;Alexis Tanner  DBA: Gustavson Wylie Architects Inc.;"#280 - 1040 West Georgia Street</t>
  </si>
  <si>
    <t xml:space="preserve"> BC  V6E 4H1";Retail Uses;Retail Store;;;2022;Fairview;"{""coordinates"": [-123.1386497</t>
  </si>
  <si>
    <t xml:space="preserve"> 49.2634962]</t>
  </si>
  <si>
    <t xml:space="preserve"> ""type"": ""Point""}";2022-05;49.2634962</t>
  </si>
  <si>
    <t>DB-2022-01578;2022-03-28;2022-05-31;64;250000.0;Addition / Alteration;2787 LAUREL STREET</t>
  </si>
  <si>
    <t xml:space="preserve"> BC;"Field Review - Addition / Alteration - Interior and exterior alterations to provide tenant improvements for retail food tenant (Starbucks Coffee) on the first storey of this existing ambulatory care building.</t>
  </si>
  <si>
    <t>Scope of work includes all new interior layout including new washrooms and service and lighting and revised entrances. They will be adding a new mobile order pick up window.</t>
  </si>
  <si>
    <t>Schedule B Architectural &amp; Schedule A - David N. Palmer - 604-687-2511</t>
  </si>
  <si>
    <t>Schedule B Electrical - Hyungryul (David) Joo - 604-298-4858</t>
  </si>
  <si>
    <t>E2 - Lighting - Upgrade to incorporate Scheduled Shutoff (per 9.4.1.1.(i) of ASHRAE 90.1-2016)\t\t\t\t\t\t\t\t\t\t\t\t\t\t\t\t\t\t\t\t\t\t\t\t\t\t\t</t>
  </si>
  <si>
    <t>SP-2022-00273</t>
  </si>
  <si>
    <t xml:space="preserve">POD approves exterior changes </t>
  </si>
  <si>
    <t xml:space="preserve">A patio permit will be required for patio seating </t>
  </si>
  <si>
    <t>OK for field review as per Kirat Kang March 9/22";Renovation - Commercial/ Mixed Use - Lower Complexity;Alexis Tanner  DBA: Gustavson Wylie Architects Inc.;"#280 - 1040 West Georgia Street</t>
  </si>
  <si>
    <t xml:space="preserve"> BC  V6E 4H1";Retail Uses;Retail Store;;;2022;Fairview;"{""coordinates"": [-123.1254748</t>
  </si>
  <si>
    <t xml:space="preserve"> 49.2610717]</t>
  </si>
  <si>
    <t xml:space="preserve"> ""type"": ""Point""}";2022-05;49.2610717</t>
  </si>
  <si>
    <t>DB-2022-00708;2022-02-14;2022-05-06;81;180000.0;Addition / Alteration;713 SE MARINE DRIVE</t>
  </si>
  <si>
    <t xml:space="preserve"> BC;"High Density Housing / Commercial - Addition / Alteration - Small suite Change of Major Occupancy Classification and renovation</t>
  </si>
  <si>
    <t>Interior renovation</t>
  </si>
  <si>
    <t xml:space="preserve"> change of use and major occupancy classification of the retail shell unit to restaurant class-1 in this new mixed use (commercial/residential) high rise building. Included in the scope of work is the installation of commercial cooking equipment and their ventilation system. </t>
  </si>
  <si>
    <t>1. The exhaust system is connecting to the base building kitchen exhaust shaft</t>
  </si>
  <si>
    <t xml:space="preserve">2. Occupant load (interior and staff) is 50 person </t>
  </si>
  <si>
    <t>3. the permit application is reviewed for compliance with VBBL 2019</t>
  </si>
  <si>
    <t>4. class-1 Cooking operation";;Karl Travis DBA: Hager Design International Inc.;"Suite 306 1847 W Broadway</t>
  </si>
  <si>
    <t xml:space="preserve"> BC  V6J 1Y6";Service Uses;Restaurant - Class 1;;;2022;Sunset;"{""coordinates"": [-123.0907008</t>
  </si>
  <si>
    <t xml:space="preserve"> 49.2111081]</t>
  </si>
  <si>
    <t xml:space="preserve"> ""type"": ""Point""}";2022-05;49.2111081</t>
  </si>
  <si>
    <t>DB-2021-05966;2021-11-15;2022-05-25;191;225000.0;New Building;2785 W 30TH AVENUE #3</t>
  </si>
  <si>
    <t xml:space="preserve"> BC V6L 1Y8;"Low Density Housing - New Building - To construct a one storey laneway house building ($225</t>
  </si>
  <si>
    <t>000) with an open parking pad and attached garage</t>
  </si>
  <si>
    <t xml:space="preserve"> providing three parking spaces</t>
  </si>
  <si>
    <t>2- A/C unit proposed in rear yard</t>
  </si>
  <si>
    <t>3- Schedule B: Shaozhe Guo (778.926.0525) Structural &amp; Geotechnical</t>
  </si>
  <si>
    <t xml:space="preserve">4- HPO: Owner Builder </t>
  </si>
  <si>
    <t xml:space="preserve"> BC  V6K 2Y4";Dwelling Uses;Laneway House;;;2022;Arbutus-Ridge;"{""coordinates"": [-123.1674257</t>
  </si>
  <si>
    <t>DB-2021-03326;2021-06-28;2022-05-25;331;715810.0;New Building;121 E 42ND AVENUE</t>
  </si>
  <si>
    <t xml:space="preserve"> BC V5W 1S5;"Low Density Housing - New Building - To construct a two-storey two-family dwelling ($751</t>
  </si>
  <si>
    <t>1. A/C units proposed in rear yard</t>
  </si>
  <si>
    <t xml:space="preserve">2. No Bar sinks proposed </t>
  </si>
  <si>
    <t>3. Schedule B: Jason Hui</t>
  </si>
  <si>
    <t xml:space="preserve"> P. Eng (Structural &amp; Geotechnical)</t>
  </si>
  <si>
    <t>4. HPO: Residential Builder - Canada Wing-Form Development Ltd</t>
  </si>
  <si>
    <t xml:space="preserve"> BC  V6K 2Y4";Dwelling Uses;Two-Family Dwelling;;;2022;Sunset;"{""coordinates"": [-123.1031908</t>
  </si>
  <si>
    <t xml:space="preserve"> 49.2319251]</t>
  </si>
  <si>
    <t xml:space="preserve"> ""type"": ""Point""}";2022-05;49.2319251</t>
  </si>
  <si>
    <t>DB-2022-02754;2022-05-26;2022-05-31;5;10000.0;Addition / Alteration;1046 GRANVILLE STREET</t>
  </si>
  <si>
    <t xml:space="preserve"> BC V6Z 1L5;"Enquiry Centre - Addition / Alteration - Exterior alterations to repair the faÃ§ade facing the lane at this existing Heritage 'C' commercial and SRA building on this site. </t>
  </si>
  <si>
    <t xml:space="preserve">Okay for SIPS per S. Cowdell </t>
  </si>
  <si>
    <t xml:space="preserve">1) Scope of work is limited to the area of work as shown on drawings no. A5 and S2.  </t>
  </si>
  <si>
    <t>2) This permit is for alterations to repair the faÃ§ade facing the lane only. Any unauthorized work on this site</t>
  </si>
  <si>
    <t xml:space="preserve"> existing or otherwise</t>
  </si>
  <si>
    <t xml:space="preserve"> is neither recognized nor approved and may be subject to enforcement action</t>
  </si>
  <si>
    <t>3) Schedule A submitted by V. Chauhan</t>
  </si>
  <si>
    <t xml:space="preserve"> 604.264.1450</t>
  </si>
  <si>
    <t>4) Structural Schedule B submitted by D. Todorovic</t>
  </si>
  <si>
    <t xml:space="preserve"> and 1048 Granville St: Ground floor (Retail)</t>
  </si>
  <si>
    <t>1046 Granville St Floors 2 through 5 (SRA)";Renovation - Commercial/ Mixed Use - Lower Complexity;Arcus Consulting Ltd.;"900-1200 W. 73rd Ave</t>
  </si>
  <si>
    <t xml:space="preserve"> BC  V6P 6G5";Dwelling Uses</t>
  </si>
  <si>
    <t>Retail Uses;Retail Store</t>
  </si>
  <si>
    <t>Sleeping Unit;;;2022;Downtown;"{""coordinates"": [-123.1234029</t>
  </si>
  <si>
    <t xml:space="preserve"> 49.2786115]</t>
  </si>
  <si>
    <t xml:space="preserve"> ""type"": ""Point""}";2022-05;49.2786115</t>
  </si>
  <si>
    <t>BP-2022-00551;2022-02-04;2022-05-16;101;0.0;Salvage and Abatement;1443 W 57TH AVENUE</t>
  </si>
  <si>
    <t xml:space="preserve"> BC V6P 1T1;"Low Density Housing - Salvage and Abatement - Salvage and abatement permit only for DB-2021-06735 and to be completed under the supervision of Qualified Professional. This permit does not authorize demolition</t>
  </si>
  <si>
    <t>QP: Tarlochan (Terry) Sunar of MCA Environmental Consulting Inc";;Amanjit Pabla DBA: Baba Pota Holdings;"165 E. 49th Avenue</t>
  </si>
  <si>
    <t xml:space="preserve"> BC  V5W 2G3";Dwelling Uses;One-Family Dwelling;;;2022;Oakridge;"{""coordinates"": [-123.1379969</t>
  </si>
  <si>
    <t xml:space="preserve"> 49.2196041]</t>
  </si>
  <si>
    <t xml:space="preserve"> ""type"": ""Point""}";2022-05;49.2196041</t>
  </si>
  <si>
    <t>DB-2022-00592;2022-02-08;2022-05-05;86;346929.0;Temporary Building / Structure;1000 CHESTNUT STREET</t>
  </si>
  <si>
    <t xml:space="preserve"> BC;"High Density Housing / Commercial - Temporary Building / Structure - To erect and install 27 tents covering 32</t>
  </si>
  <si>
    <t>700 sq.ft for the Bard on the Beach event for a limited period of time expiring September 24</t>
  </si>
  <si>
    <t>Food Vending Operations Notes:</t>
  </si>
  <si>
    <t>Type D Vending Operations - Tents (bar/concession and VIP Lounge) are provided with adequate cross-ventilation (at least 25% of the total area of the tentâ€™s perimeter is open to the outdoors in a manner that will provide cross ventilation)</t>
  </si>
  <si>
    <t xml:space="preserve">  1. Posted Fire Safety Instruction - A placard noting the fire safety instructions shall be conspicuously placed throughout the event area noting the location of life and fire safety devices</t>
  </si>
  <si>
    <t xml:space="preserve"> exits</t>
  </si>
  <si>
    <t xml:space="preserve"> what to do in the event of a fire emergency</t>
  </si>
  <si>
    <t xml:space="preserve"> etc.</t>
  </si>
  <si>
    <t xml:space="preserve">  2. Clearances â€“ Three (3) meter horizontal clearance shall be provided to any building opening</t>
  </si>
  <si>
    <t xml:space="preserve"> combustible structure or woodland.  Three (3) meter horizontal clearance shall be provided between groups of no more than 6 units of temporary food vending operations.</t>
  </si>
  <si>
    <t xml:space="preserve">  3. The above to be to the satisfaction of the Vancouver Fire and Rescue Services (VFRS) Inspector.";;Hugh Cochlin DBA: Proscenium Architecture &amp; Interiors Inc.;"1 W 7th Avenue</t>
  </si>
  <si>
    <t xml:space="preserve"> BC  V5Y 1L4";Cultural/Recreational Uses;Park or Playground;;;2022;Kitsilano;"{""coordinates"": [-123.1431089</t>
  </si>
  <si>
    <t xml:space="preserve"> 49.2759373]</t>
  </si>
  <si>
    <t xml:space="preserve"> ""type"": ""Point""}";2022-05;49.2759373</t>
  </si>
  <si>
    <t>BP-2022-01975;2022-04-13;2022-05-19;36;400000.0;Addition / Alteration;700 W GEORGIA STREET</t>
  </si>
  <si>
    <t xml:space="preserve"> BC V7Y 1K8;"Field Review - Addition / Alteration - #1200 - 12th floor</t>
  </si>
  <si>
    <t xml:space="preserve">Interior alterations to the 12th floor (#1200) to remove all non load bearing partition walls to return to shell space of this existing commercial building on this site. </t>
  </si>
  <si>
    <t>Scope: Complete demolition of existing interior partitions</t>
  </si>
  <si>
    <t xml:space="preserve"> millwork and finishes</t>
  </si>
  <si>
    <t xml:space="preserve"> removal of tenant signage</t>
  </si>
  <si>
    <t xml:space="preserve"> elevator lobby alterations to include new lobby wall panels</t>
  </si>
  <si>
    <t xml:space="preserve">Letters of Assurance submitted: </t>
  </si>
  <si>
    <t xml:space="preserve"> Daniel Lawson</t>
  </si>
  <si>
    <t xml:space="preserve"> AIBC. 604.754.5509</t>
  </si>
  <si>
    <t xml:space="preserve"> 604.695.2701</t>
  </si>
  <si>
    <t xml:space="preserve">   Plumbing/Mechanical Schedule B</t>
  </si>
  <si>
    <t xml:space="preserve"> Eric Cresswell</t>
  </si>
  <si>
    <t xml:space="preserve"> 604.684.5995</t>
  </si>
  <si>
    <t>OK For Field Review per Kim V  Apr 13/22</t>
  </si>
  <si>
    <t>BOMA Best Certified building - NO ENERGY UPGRADES ARE REQUIRED</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</si>
  <si>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Complexity;Danielle Lawson DBA: Danielle Lawson Architect Inc.;"250-997 Seymour St</t>
  </si>
  <si>
    <t xml:space="preserve"> BC  V6B 3M1";Office Uses;General Office;;;2022;Downtown;"{""coordinates"": [-123.1194942</t>
  </si>
  <si>
    <t xml:space="preserve"> 49.2822452]</t>
  </si>
  <si>
    <t xml:space="preserve"> ""type"": ""Point""}";2022-05;49.2822452</t>
  </si>
  <si>
    <t xml:space="preserve">BP-2022-01707;2022-04-04;2022-05-06;32;672000.0;Addition / Alteration;800 GRIFFITHS WAY #levels 6 &amp; below </t>
  </si>
  <si>
    <t xml:space="preserve"> BC V6B 6G1;"High Density Housing / Commercial - Addition / Alteration - Interior renovation within Rogers Arena</t>
  </si>
  <si>
    <t xml:space="preserve"> consisting of one section of typical arena bleachers. Remove one existing precast concrete bleacher segment and replace with new custom precast concrete segment that has camera platform built-in.  Minor electrical &amp; broadcasting upgrades</t>
  </si>
  <si>
    <t xml:space="preserve"> as required. Install new safety guards all around camera platform. </t>
  </si>
  <si>
    <t>Note: This application is reviewed under VBBL 2019.";;Jesse Pauls DBA: BLT Construction Services;"901 - 89 W Georgia St</t>
  </si>
  <si>
    <t xml:space="preserve"> BC  V6B 0N8";Cultural/Recreational Uses;Stadium or Arena;;;2022;;;2022-05;</t>
  </si>
  <si>
    <t>DB-2021-01495;2021-04-13;2022-05-04;386;100000.0;Addition / Alteration;2941 W 28TH AVENUE</t>
  </si>
  <si>
    <t xml:space="preserve"> BC V6L 1X3;"Enquiry Centre - Addition / Alteration - Exterior and interior alterations to dig out a portion of the existing crawl space (approximately 550 SF) to convert to floor area. The scope of work includes extension of the existing single car garage at the back.</t>
  </si>
  <si>
    <t>Renovation energy upgrade proposal prepared by Peter Cho</t>
  </si>
  <si>
    <t xml:space="preserve"> 778.316.9053</t>
  </si>
  <si>
    <t>Structural and Geotechnical schedule B signed and sealed by Jason Hui</t>
  </si>
  <si>
    <t xml:space="preserve"> 778.319.3403</t>
  </si>
  <si>
    <t>Note: The protective enclosure over the window well shall be openable from the inside without the use of keys</t>
  </si>
  <si>
    <t xml:space="preserve"> tools or special knowledge of the opening mechanism.";Renovation - Residential - Lower Complexity;Simon Boisvert;"#304 - 3525 W Broadway</t>
  </si>
  <si>
    <t xml:space="preserve"> BC  V6R 2B5";Dwelling Uses;One-Family Dwelling;;;2022;Dunbar-Southlands;"{""coordinates"": [-123.17136</t>
  </si>
  <si>
    <t xml:space="preserve"> 49.2473361]</t>
  </si>
  <si>
    <t xml:space="preserve"> ""type"": ""Point""}";2022-05;49.2473361</t>
  </si>
  <si>
    <t>DB-2021-06437;2021-12-07;2022-05-20;164;400000.0;Addition / Alteration;268 E 37TH AVENUE</t>
  </si>
  <si>
    <t xml:space="preserve"> BC V5W 1E6;"Low Density Housing - Addition / Alteration - Exterior and interior alterations to convert a portion of the basement to secondary suite</t>
  </si>
  <si>
    <t xml:space="preserve"> add a new deck at the rear</t>
  </si>
  <si>
    <t xml:space="preserve"> alter the main floor and to add a new second floor for this existing one storey plus basement one family dwelling on this inside with lane site.</t>
  </si>
  <si>
    <t>The entire house is sprinklered to NFPA-13D</t>
  </si>
  <si>
    <t>Ok to relax the west side yard setback as per David Jung - April 27</t>
  </si>
  <si>
    <t>Structural schedule B signed and sealed by Jason Hui</t>
  </si>
  <si>
    <t xml:space="preserve">Note:                                                                             </t>
  </si>
  <si>
    <t xml:space="preserve"> in each sleeping unit and within 5m outside each sleeping areas on each storey as per Building Bylaw 9.10.19.                             </t>
  </si>
  <si>
    <t>-  Install Carbon Monoxide Alarm as per Building By-Law 9.32.4.2. &amp; Bulletin 2007-007-BU/EL";;Simon Boisvert;"#304 - 3525 W Broadway</t>
  </si>
  <si>
    <t xml:space="preserve"> BC  V6R 2B5";Dwelling Uses;One-family Dwelling w/Sec Suite;;;2022;Riley Park;"{""coordinates"": [-123.0999798</t>
  </si>
  <si>
    <t xml:space="preserve"> 49.2369553]</t>
  </si>
  <si>
    <t xml:space="preserve"> ""type"": ""Point""}";2022-05;49.2369553</t>
  </si>
  <si>
    <t>BP-2022-01577;2022-03-28;2022-05-11;44;70000.0;Addition / Alteration;2228 GRANT STREET</t>
  </si>
  <si>
    <t xml:space="preserve"> BC V5L 2Z7;"Field Review - Addition / Alteration - Interior alterations to provide improvements to this existing two storey plus basement one family dwelling on this site.</t>
  </si>
  <si>
    <t>Ok for field review as per Kirat Kang - March 28</t>
  </si>
  <si>
    <t>Schedule B (Structural): SHi</t>
  </si>
  <si>
    <t xml:space="preserve"> Li Qing</t>
  </si>
  <si>
    <t xml:space="preserve"> 778-772-7508";Renovation - Residential - Lower Complexity;Dylan Grandinetti DBA: DG Design &amp; Build;"#3-8635 French Street</t>
  </si>
  <si>
    <t xml:space="preserve"> BC  V6P 4W4";Dwelling Uses;One-Family Dwelling;;;2022;Grandview-Woodland;"{""coordinates"": [-123.0592981</t>
  </si>
  <si>
    <t xml:space="preserve"> 49.2709662]</t>
  </si>
  <si>
    <t xml:space="preserve"> ""type"": ""Point""}";2022-05;49.2709662</t>
  </si>
  <si>
    <t>BP-2022-01550;2022-03-25;2022-05-09;45;0.0;Salvage and Abatement;7325 ELLIOTT STREET</t>
  </si>
  <si>
    <t xml:space="preserve"> BC V5S 2N4;"Low Density Housing - Salvage and Abatement - Salvage and abatement permit only for DB-2021-06865 and to be completed under the supervision of a qualified professional. This permit does not authorize demolition</t>
  </si>
  <si>
    <t>QP: Peter Van Bakel - British Columbia Qualified Professionals - 604-780-5683";;Luis Rivas DBA: LR Designs Ltd.;"15764 92 Avenue</t>
  </si>
  <si>
    <t xml:space="preserve"> BC  V4N 2X1";Dwelling Uses;One-Family Dwelling;;;2022;Victoria-Fraserview;"{""coordinates"": [-123.0547022</t>
  </si>
  <si>
    <t xml:space="preserve"> 49.2178379]</t>
  </si>
  <si>
    <t xml:space="preserve"> ""type"": ""Point""}";2022-05;49.2178379</t>
  </si>
  <si>
    <t>BP-2022-02160;2022-04-25;2022-05-19;24;4000.0;Addition / Alteration;1130 W PENDER STREET</t>
  </si>
  <si>
    <t xml:space="preserve"> BC V6E 2R9;"Field Review - Addition / Alteration - #1600 - 16th Floor</t>
  </si>
  <si>
    <t>Interior alterations to provide tenant improvements for this existing office tenant on the 16h floor (#1600) in this existing commercial building on this site.</t>
  </si>
  <si>
    <t>Scope of work: Construct partition walls to create a new office</t>
  </si>
  <si>
    <t xml:space="preserve"> new door</t>
  </si>
  <si>
    <t xml:space="preserve"> new glazing and electrical work.</t>
  </si>
  <si>
    <t>TENANT:  Beijing Shokai Canada Ltd.</t>
  </si>
  <si>
    <t>OK for Field Review per Kim V - Apr 25/22</t>
  </si>
  <si>
    <t>Building Sprinklered â€“ Building inspector to determine on site if a separate sprinkler permit is required. No sprinkler permit required as per DBI D. Holbrook.</t>
  </si>
  <si>
    <t>E2 - Upgrade to incorporate Automatic Partial OFF (per 9.4.1.1.(g) of ASHRAE 90.1-2016)</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</si>
  <si>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Complexity;Gibraltar Holdings Ltd DBA: Gibraltar Holdings Ltd.;"105-2544 Douglas St</t>
  </si>
  <si>
    <t xml:space="preserve"> BC  V5C 5W7";Office Uses;General Office;;;2022;Downtown;"{""coordinates"": [-123.1216511</t>
  </si>
  <si>
    <t xml:space="preserve"> 49.2875719]</t>
  </si>
  <si>
    <t xml:space="preserve"> ""type"": ""Point""}";2022-05;49.2875719</t>
  </si>
  <si>
    <t>BP-2022-02014;2022-04-14;2022-05-02;18;0.0;Salvage and Abatement;2050 FERNDALE STREET</t>
  </si>
  <si>
    <t xml:space="preserve"> BC V5L 1Y1;"Low Density Housing - Salvage and Abatement - Building Permit for DB-2022-02010 Building Permit for DB-2022-00105 2FD</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</si>
  <si>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site.";;Gurpreet Thind;"10471 Seahaven Drive</t>
  </si>
  <si>
    <t xml:space="preserve"> BC  V7A 4C7";Dwelling Uses;One-Family Dwelling;;;2022;Grandview-Woodland;"{""coordinates"": [-123.062592</t>
  </si>
  <si>
    <t xml:space="preserve"> 49.2794869]</t>
  </si>
  <si>
    <t xml:space="preserve"> ""type"": ""Point""}";2022-05;49.2794869</t>
  </si>
  <si>
    <t>DB-2021-05414;2021-10-18;2022-05-02;196;160997.0;New Building;6608 ROSS STREET #3</t>
  </si>
  <si>
    <t xml:space="preserve"> BC V5X 4B2;"Low Density Housing - New Building - To construct a 2 storey laneway house building ($160</t>
  </si>
  <si>
    <t>997) with an open parking pad</t>
  </si>
  <si>
    <t>1.\tCovenant registered at the Land Title Office under CA9479306</t>
  </si>
  <si>
    <t>4.\tSchedule B:  Alan Prahalad P.Eng (604.831.1431) Structural &amp; Geotechnical</t>
  </si>
  <si>
    <t>5.\tHPO: Owner Builder</t>
  </si>
  <si>
    <t xml:space="preserve">                    </t>
  </si>
  <si>
    <t>******THIS PERMIT HAS BEEN ISSUED UNDER THE REQUIREMENTS OF VBBL #12511 (2019)******";New Build - Standalone Laneway;Vipin Sharma;"6598 Ross St</t>
  </si>
  <si>
    <t xml:space="preserve"> BC  V5X 4B2";Dwelling Uses;Laneway House;;;2022;Sunset;"{""coordinates"": [-123.0824705</t>
  </si>
  <si>
    <t>BP-2022-02040;2022-04-19;2022-05-18;29;150000.0;Addition / Alteration;2552 E 6TH AVENUE</t>
  </si>
  <si>
    <t xml:space="preserve"> BC V5M 1R2;"Field Review - Addition / Alteration - Exterior and interior alterations to repair fire damage to both floors of this existing one family dwelling building on this site.</t>
  </si>
  <si>
    <t>Structural Schedule B provided by Adam Samuel Densmore";Renovation - Residential - Lower Complexity;Luda Artemieva;"Suite 201</t>
  </si>
  <si>
    <t xml:space="preserve"> 668 Carnarvon St</t>
  </si>
  <si>
    <t xml:space="preserve"> BC  V3M 5Y6";Dwelling Uses;One-Family Dwelling;;;2022;Hastings-Sunrise;"{""coordinates"": [-123.0533872</t>
  </si>
  <si>
    <t xml:space="preserve"> 49.2645176]</t>
  </si>
  <si>
    <t xml:space="preserve"> ""type"": ""Point""}";2022-05;49.2645176</t>
  </si>
  <si>
    <t>DB-2021-04504;2021-08-23;2022-05-24;274;703750.0;New Building;748 E 57TH AVENUE</t>
  </si>
  <si>
    <t xml:space="preserve"> BC V5X 1T2;"Low Density Housing - New Building - To construct a 2 storey + basement one-family dwelling with a secondary suite located in the basement with an open parking pad and attached garage to LWH providing 2 parking space</t>
  </si>
  <si>
    <t>1- Covenant registered at the Land Title Office under CA5133198</t>
  </si>
  <si>
    <t>2- No strata titling permitted.</t>
  </si>
  <si>
    <t>3- Bar sink proposed in main floor.</t>
  </si>
  <si>
    <t>4- A/C unit proposed in rear yard.</t>
  </si>
  <si>
    <t>5- Schedule B:  Md.Shahidul Alam P.Eng (604.653.7475) Structural &amp; Geotechnical</t>
  </si>
  <si>
    <t>6- HPO: Owner builder</t>
  </si>
  <si>
    <t>#1-748 E 57th Av - One Family Dwelling (1st &amp; 2nd floor</t>
  </si>
  <si>
    <t xml:space="preserve"> west side basement)</t>
  </si>
  <si>
    <t>#2-748 E 57th Av - Secondary Suite (east side basement)</t>
  </si>
  <si>
    <t>******THIS PERMIT HAS BEEN ISSUED UNDER THE REQUIREMENTS OF VBBL #12511 (2019)******";New Build - Low Density Housing;Kuljinder Karwal;"748  East 57 Ave</t>
  </si>
  <si>
    <t xml:space="preserve"> BC  V5X1T2";Dwelling Uses;One-Family Dwelling;;;2022;Sunset;"{""coordinates"": [-123.0894567</t>
  </si>
  <si>
    <t>DB-2021-04506;2021-08-23;2022-05-24;274;160750.0;New Building;748 E 57TH AVENUE #3</t>
  </si>
  <si>
    <t xml:space="preserve"> BC V5X 1T2;"Low Density Housing - New Building - To construct a 2 storey laneway house building with an open parking pad and attached garage to LWH providing 2 parking space</t>
  </si>
  <si>
    <t>3- Bar sink proposed in upper floor.</t>
  </si>
  <si>
    <t>4- No A/C unit proposed.</t>
  </si>
  <si>
    <t xml:space="preserve">#3-748 E 57th Av - Laneway House </t>
  </si>
  <si>
    <t xml:space="preserve">Combustible projections or roof soffits on an exposing building face shall not project to less than .45m from the property line and shall be in compliance with VBBL 2019 9.10.15.5.(9)      </t>
  </si>
  <si>
    <t>Any alterations or conversions to the attached garage  to habitable living space shall not be permitted without first obtaining the approval of the Director of Planning and the Chief Building Official. Thermal protection measures and Laneway house design guidelines shall be required to be met prior to the approval of the conversion.</t>
  </si>
  <si>
    <t xml:space="preserve"> BC  V5X1T2";Dwelling Uses;Laneway House;;;2022;Sunset;"{""coordinates"": [-123.0894567</t>
  </si>
  <si>
    <t>DB-2022-01861;2022-04-08;2022-05-31;53;200000.0;Addition / Alteration;1032 ROBSON STREET</t>
  </si>
  <si>
    <t xml:space="preserve"> BC;"Field Review - Addition / Alteration - Interior alterations to provide improvements and to change the use from Restaurant Class 1 to Retail Shell in this existing retail/multiple dwelling building on this site.  </t>
  </si>
  <si>
    <t>E2 Energy - Lighting â€“ Upgrade to incorporate automatic partial OFF</t>
  </si>
  <si>
    <t>Scope of work includes the removal of the mezzanine.</t>
  </si>
  <si>
    <t>DP Conditions:</t>
  </si>
  <si>
    <t>1) the approval is for the exclusive use of ""Company: 1217024 BC Ltd."" and shall be operated by Jaspinder Dhami and Serge Biln and doing business as (DBA): ""Inspired Cannabis Co.""</t>
  </si>
  <si>
    <t>2) the Board granted a limited-time approval for two (2) years and expires on: January 12th</t>
  </si>
  <si>
    <t>3) the Board may grant an extension on/or before the expiry date: January 12th</t>
  </si>
  <si>
    <t xml:space="preserve"> 2023;</t>
  </si>
  <si>
    <t>Schedule B- Architectural - Shoghig Tutunjian - 604-731-3966</t>
  </si>
  <si>
    <t>Schedule B - Structural - Weizheng Su - 604-739-8544";Renovation - Commercial/ Mixed Use - Lower Complexity;Harpreet Hoonjan;"13690 Marine Drive</t>
  </si>
  <si>
    <t>Whiterock</t>
  </si>
  <si>
    <t xml:space="preserve"> BC  V4B1A4";Retail Uses;Retail Store;;;2022;West End;"{""coordinates"": [-123.1236136</t>
  </si>
  <si>
    <t xml:space="preserve"> 49.2837595]</t>
  </si>
  <si>
    <t xml:space="preserve"> ""type"": ""Point""}";2022-05;49.2837595</t>
  </si>
  <si>
    <t>BP-2021-03829;2021-07-20;2022-05-24;308;25000.0;Addition / Alteration;2323 BOUNDARY ROAD #130</t>
  </si>
  <si>
    <t xml:space="preserve"> BC V5M 4V8;"High Density Housing / Commercial - Addition / Alteration - #129 &amp; #130</t>
  </si>
  <si>
    <t>Change of use from Wholesaling - Class A to Wholesaling - Class A in conjunction with General Office at unit #130</t>
  </si>
  <si>
    <t xml:space="preserve"> and interior alterations to provide improvements at unit #130 and to validate Electrical Products Manufacturing (shell) use at unit #129 in this existing two storey industrial building. Scope of work includes adding new shared exit stair and relocate existing accessible washroom. </t>
  </si>
  <si>
    <t>Separate permit will be required for future tenant improvements at unit #129.</t>
  </si>
  <si>
    <t xml:space="preserve">1. This building is fully sprinklered.    </t>
  </si>
  <si>
    <t>2. Last building permit</t>
  </si>
  <si>
    <t xml:space="preserve"> BU418101 approved for unit #130 only; units #128</t>
  </si>
  <si>
    <t xml:space="preserve"> #129</t>
  </si>
  <si>
    <t xml:space="preserve"> #130 and #131 are all interconnected. Therefore</t>
  </si>
  <si>
    <t xml:space="preserve"> this application will validate unit #129.</t>
  </si>
  <si>
    <t>3. Permit is processed under VBBL 2019.";;Paul Martin DBA: Phast Property Corp;"130-2323 Boundary Road</t>
  </si>
  <si>
    <t xml:space="preserve"> BC  V5M 4V8";Office Uses</t>
  </si>
  <si>
    <t>Wholesale Uses;General Office</t>
  </si>
  <si>
    <t>Wholesaling - Class A;;;2022;Renfrew-Collingwood;"{""coordinates"": [-123.0246553</t>
  </si>
  <si>
    <t xml:space="preserve"> 49.263513]</t>
  </si>
  <si>
    <t xml:space="preserve"> ""type"": ""Point""}";2022-05;49.263513</t>
  </si>
  <si>
    <t>BP-2022-01280;2022-03-11;2022-05-13;63;80000.0;Addition / Alteration;1614 W 3RD AVENUE</t>
  </si>
  <si>
    <t xml:space="preserve"> BC;"High Density Housing / Commercial - Addition / Alteration - Interior alterations and a change the use of approximately 2800.0 square feet from Manufacturing (Miscellaneous Products Manufacturing Class B) and Storage uses to a Manufacturing (Brewery) use with ancillary lounge</t>
  </si>
  <si>
    <t xml:space="preserve"> retail and tasting room. No significant interior changes other than adding brewery equipment</t>
  </si>
  <si>
    <t xml:space="preserve"> tables and chairs for this two storey</t>
  </si>
  <si>
    <t xml:space="preserve"> non-sprinklered existing building.  </t>
  </si>
  <si>
    <t>Occupant load is for 50 people.  A max. occupant load sign shall be posted near the entrance for 50 people.</t>
  </si>
  <si>
    <t>VBBL 2019.";;Diamond Group Architecture Inc.;"Suite 410 - 119 Pender St W</t>
  </si>
  <si>
    <t xml:space="preserve"> BC  V6B 1S5";Manufacturing Uses;Brewing or Distilling;;;2022;Fairview;"{""coordinates"": [-123.14133</t>
  </si>
  <si>
    <t xml:space="preserve"> 49.2687946]</t>
  </si>
  <si>
    <t xml:space="preserve"> ""type"": ""Point""}";2022-05;49.2687946</t>
  </si>
  <si>
    <t>DB-2022-01500;2022-03-22;2022-05-18;57;10000.0;Addition / Alteration;1107 E 43RD AVENUE</t>
  </si>
  <si>
    <t xml:space="preserve"> BC V5W 1T8;"Low Density Housing - Addition / Alteration - Exterior alteration to this existing one family dwelling</t>
  </si>
  <si>
    <t>adding pergola (deck cover ) to existing rear deck.";;Nathan Orr DBA: Suncoast Enclosures;"1668 Derwent Way</t>
  </si>
  <si>
    <t xml:space="preserve"> Unit 11</t>
  </si>
  <si>
    <t xml:space="preserve"> BC  V3M 6R9";Dwelling Uses;One-Family Dwelling;;;2022;Sunset;"{""coordinates"": [-123.0822424</t>
  </si>
  <si>
    <t xml:space="preserve"> 49.231027]</t>
  </si>
  <si>
    <t xml:space="preserve"> ""type"": ""Point""}";2022-05;49.231027</t>
  </si>
  <si>
    <t>DB-2022-01626;2022-03-30;2022-05-16;47;500000.0;Addition / Alteration;415 ALEXANDER STREET</t>
  </si>
  <si>
    <t xml:space="preserve"> BC V6A 4G6;"Field Review - Addition / Alteration - Exterior and interior alterations to replace the roof top units with two new electric rooftop ERVs and replace the heat pump in the underground parking of this existing multiple dwelling building.</t>
  </si>
  <si>
    <t>Scope of work includes upgrading to LED lighting throughout and changing to programmable thermostats.</t>
  </si>
  <si>
    <t>Ok for exterior alterations per Mahdi Tavanpour</t>
  </si>
  <si>
    <t xml:space="preserve">OK for field review per J. Zhang </t>
  </si>
  <si>
    <t>- Energy Upgrade: E2 - HVAC - Clean and Balance all Air Systems (per 6.7.2.3.2 of ASHRAE 90.1-2016).</t>
  </si>
  <si>
    <t xml:space="preserve"> Mechanical/Plumbing</t>
  </si>
  <si>
    <t xml:space="preserve"> Steven Fetterly</t>
  </si>
  <si>
    <t xml:space="preserve"> 604-339-2650.</t>
  </si>
  <si>
    <t xml:space="preserve"> Skyler Doornberg</t>
  </si>
  <si>
    <t xml:space="preserve"> 604-738-0048.</t>
  </si>
  <si>
    <t xml:space="preserve"> Julia Halipchuk</t>
  </si>
  <si>
    <t xml:space="preserve"> Navtej Bains</t>
  </si>
  <si>
    <t xml:space="preserve"> 778-896-0746.</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</si>
  <si>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Residential - Lower Complexity;Steve Fetterly DBA: Impact Engineering;"312 Main Street</t>
  </si>
  <si>
    <t xml:space="preserve"> BC  V6A 2T2";Dwelling Uses;Multiple Dwelling;;;2022;Strathcona;"{""coordinates"": [-123.0948086</t>
  </si>
  <si>
    <t xml:space="preserve"> 49.2842589]</t>
  </si>
  <si>
    <t xml:space="preserve"> ""type"": ""Point""}";2022-05;49.2842589</t>
  </si>
  <si>
    <t>BP-2022-01984;2022-04-13;2022-05-19;36;1000.0;Addition / Alteration;1066 W HASTINGS STREET</t>
  </si>
  <si>
    <t xml:space="preserve"> BC V6E 4M1;"Field Review - Addition / Alteration - #2600 - 26th floor (full floor tenant)</t>
  </si>
  <si>
    <t>Interior alterations to provide improvements to an existing full floor office tenant on the 26th floor (#2600) in this existing commercial building on the site.</t>
  </si>
  <si>
    <t>Scope of work:  remove an existing door/frame between #2600 and common corridor and install new drywall partition to removed door area.</t>
  </si>
  <si>
    <t>TENANT:  MLT Aikins</t>
  </si>
  <si>
    <t>E2 - Lighting - Upgrade to incorporate Automatic Partial OFF (per 9.4.1.1.(g) of ASHRAE 90.1-2016)\t\t\t\t\t\t\t\t\t\t\t\t\t\t\t\t\t\t\t\t\t\t\t\t\t\t\t</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</si>
  <si>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Complexity;Erickson Yan DBA: Focus Project Management Ltd.;"1705-1177 West Hastings Street</t>
  </si>
  <si>
    <t xml:space="preserve"> BC  V6E2K3";Office Uses;General Office;;;2022;Downtown;"{""coordinates"": [-123.1188596</t>
  </si>
  <si>
    <t xml:space="preserve"> 49.2873713]</t>
  </si>
  <si>
    <t xml:space="preserve"> ""type"": ""Point""}";2022-05;49.2873713</t>
  </si>
  <si>
    <t>DB-2022-00370;2022-01-27;2022-05-05;98;100000.0;Addition / Alteration;3028 W 41ST AVENUE</t>
  </si>
  <si>
    <t xml:space="preserve"> BC V6N 3C9;"High Density Housing / Commercial - Addition / Alteration - Exterior alterations to provide improvements to this existing mixed use building.</t>
  </si>
  <si>
    <t>The proposed work includes:</t>
  </si>
  <si>
    <t>- Replace sliding doors as indicated on drawings (101</t>
  </si>
  <si>
    <t xml:space="preserve"> 103 and PH5). </t>
  </si>
  <si>
    <t>Exterior alteration cleared by Rosa. A on Feb 3rd</t>
  </si>
  <si>
    <t xml:space="preserve"> structural and Schedule D provided. CRP is Farhad Hemmati</t>
  </si>
  <si>
    <t xml:space="preserve"> (604) 369 - 1630</t>
  </si>
  <si>
    <t>* Reviewed as per VBBL 2019.";;Farhad Hemmati DBA: BMAC Technologies and Consulting Inc.;"220 8208 Swenson Way</t>
  </si>
  <si>
    <t xml:space="preserve"> BC  V4G 1J6";Dwelling Uses;Multiple Dwelling;;;2022;Kerrisdale;"{""coordinates"": [-123.1736969</t>
  </si>
  <si>
    <t xml:space="preserve"> 49.2344447]</t>
  </si>
  <si>
    <t xml:space="preserve"> ""type"": ""Point""}";2022-05;49.2344447</t>
  </si>
  <si>
    <t>DB-2021-05835;2021-11-10;2022-05-12;183;20000.0;Addition / Alteration;2819 W 7TH AVENUE</t>
  </si>
  <si>
    <t xml:space="preserve"> BC V6K 1Z5;"Field Review - Addition / Alteration - Related to CF-2021-009991</t>
  </si>
  <si>
    <t>Exterior alterations to provide improvements and expand the existing deck in the rear yard as well as additional exterior storage under the deck. Scope of work including: adding new rear deck with storage below.</t>
  </si>
  <si>
    <t>OK for field review as per Rosa Astorino - November 10</t>
  </si>
  <si>
    <t>1. DBI to determine if P.Eng. is required";Renovation - Residential - Lower Complexity;Jessica Hathaway;"2819 West 7th Avenue</t>
  </si>
  <si>
    <t xml:space="preserve"> BC  V6K 1Z5";Dwelling Uses;One-Family Dwelling;;;2022;Kitsilano;"{""coordinates"": [-123.1689548</t>
  </si>
  <si>
    <t xml:space="preserve"> 49.266053]</t>
  </si>
  <si>
    <t xml:space="preserve"> ""type"": ""Point""}";2022-05;49.266053</t>
  </si>
  <si>
    <t>BP-2022-02212;2022-04-28;2022-05-31;33;100000.0;Addition / Alteration;786 SLOCAN STREET</t>
  </si>
  <si>
    <t xml:space="preserve"> BC V5K 3X9;"Field Review - Addition / Alteration - 786 Slocan Street</t>
  </si>
  <si>
    <t>Exterior and interior alterations to remove work without permit and complete residential improvements to an existing one family dwelling building with summer kitchen on this site. A business license will be required if either the upper floor or ground floor are to be rented.</t>
  </si>
  <si>
    <t xml:space="preserve">Exterior alterations includes: </t>
  </si>
  <si>
    <t xml:space="preserve">1) Removal of unauthorized awning at the rear over sundeck </t>
  </si>
  <si>
    <t xml:space="preserve">2) To validate exterior window located within the garage. </t>
  </si>
  <si>
    <t xml:space="preserve">3) To remove unauthorized sunroom at the rear over sundeck. </t>
  </si>
  <si>
    <t>1) An annual Vancouver Business License must be obtained prior to rental of the one-family dwelling. For information on how to obtain this required license</t>
  </si>
  <si>
    <t xml:space="preserve"> call our Call Centre at 3-1-1 or 604.873.7000.";Renovation - Residential - Lower Complexity;cliff mah DBA: Lionheart Inspections;"891 KELVIN ST</t>
  </si>
  <si>
    <t xml:space="preserve"> BC  V3J 4W5";Dwelling Uses;One-Family Dwelling;;;2022;Hastings-Sunrise;"{""coordinates"": [-123.0488678</t>
  </si>
  <si>
    <t xml:space="preserve"> 49.2776804]</t>
  </si>
  <si>
    <t xml:space="preserve"> ""type"": ""Point""}";2022-05;49.2776804</t>
  </si>
  <si>
    <t>DB-2021-04600;2021-08-29;2022-05-17;261;400000.0;Addition / Alteration;2146 E 19TH AVENUE</t>
  </si>
  <si>
    <t xml:space="preserve"> BC V5N 2J4;"Low Density Housing - Addition / Alteration - Interior/exterior alterations to provide tenant improvements to the existing one family dwelling. The scope of work includes to propose new addition second floor.</t>
  </si>
  <si>
    <t>The entire building to be sprinklered to NFPA-13D</t>
  </si>
  <si>
    <t>Schedule A and structural schedule B signed and sealed by Carlos Chiu</t>
  </si>
  <si>
    <t xml:space="preserve"> 604.737.9830</t>
  </si>
  <si>
    <t>Geotechnical schedule B signed and sealed by Paullus Young</t>
  </si>
  <si>
    <t xml:space="preserve"> 604.841.7748";;Colin Fraser;"2146 East 19th Ave</t>
  </si>
  <si>
    <t xml:space="preserve"> BC  V5N 2J4";Dwelling Uses;One-Family Dwelling;;;2022;Kensington-Cedar Cottage;"{""coordinates"": [-123.0611234</t>
  </si>
  <si>
    <t xml:space="preserve"> 49.2525681]</t>
  </si>
  <si>
    <t xml:space="preserve"> ""type"": ""Point""}";2022-05;49.2525681</t>
  </si>
  <si>
    <t>BP-2022-02049;2022-04-19;2022-05-12;23;0.0;Salvage and Abatement;743 E 39TH AVENUE</t>
  </si>
  <si>
    <t xml:space="preserve"> BC V5W 1K5;"Low Density Housing - Salvage and Abatement - Salvage and Abatement Permit only for Building permit: DB-2022-01060 and to be completed under the supervision of a registered professional.  This permit does not authorize demolition</t>
  </si>
  <si>
    <t>Demolition permit: BP-2022-02047";;Peggie Yuen DBA: DWG Design Work Group Ltd;"Unit 203 - 5066 Kingsway</t>
  </si>
  <si>
    <t xml:space="preserve"> BC  V5H 2E7";Dwelling Uses;One-Family Dwelling;;;2022;Kensington-Cedar Cottage;"{""coordinates"": [-123.0892951</t>
  </si>
  <si>
    <t xml:space="preserve"> 49.235028]</t>
  </si>
  <si>
    <t xml:space="preserve"> ""type"": ""Point""}";2022-05;49.235028</t>
  </si>
  <si>
    <t>DB-2021-05380;2021-10-16;2022-05-17;213;70000.0;Addition / Alteration;527 E 56TH AVENUE</t>
  </si>
  <si>
    <t xml:space="preserve"> BC V5X 1R6;"Low Density Housing - Addition / Alteration - Exterior and interior alterations to add a new deck with storage underneath at the rear main floor</t>
  </si>
  <si>
    <t xml:space="preserve"> interior alterations</t>
  </si>
  <si>
    <t xml:space="preserve"> new windows on the east and to renovate the existing kitchen and bathroom for this existing two storey plus basement one family dwelling on this inside with lane site.</t>
  </si>
  <si>
    <t>Proposed building depth relaxed to         - letter of support from adjacent neighbour received and on file</t>
  </si>
  <si>
    <t>Structural Schedule B provided by: Sharat Chande</t>
  </si>
  <si>
    <t xml:space="preserve"> P. Eng. 604.723.7534</t>
  </si>
  <si>
    <t>Permit to Practice number from the engineer: 1002528";;Cheryl Portigal-Todd;"527 East 56th Avenue</t>
  </si>
  <si>
    <t xml:space="preserve"> BC  V5X 1R6";Dwelling Uses;One-Family Dwelling;;;2022;Sunset;"{""coordinates"": [-123.094226</t>
  </si>
  <si>
    <t xml:space="preserve"> 49.219424]</t>
  </si>
  <si>
    <t xml:space="preserve"> ""type"": ""Point""}";2022-05;49.219424</t>
  </si>
  <si>
    <t>DB-2022-00384;2022-01-27;2022-05-31;124;4000.0;Addition / Alteration;6933 FRASER STREET</t>
  </si>
  <si>
    <t xml:space="preserve"> BC V5X 3V3;"Field Review - Addition / Alteration - Interior alterations and change of use from a one family dwelling to a one family dwelling with a secondary suite at this existing building on this site. </t>
  </si>
  <si>
    <t>Note: Director of Planning has relaxed the minimum dwelling unit size to 35.95 meters squared for secondary suite at this site.</t>
  </si>
  <si>
    <t xml:space="preserve">Address has been assigned per the approved plans as the access to the secondary suite is from the west site. This access must be provided &amp; maintained at all times; the address must be posted to be easily visible from the street: AND posted by the suite entry in accordance with the Building by-law. </t>
  </si>
  <si>
    <t>- Upgrade work under Part 11 (base don the value of work - energuide related Part 11.2.1.4)";Renovation - Residential - Lower Complexity;Joga Sangha;"6933 Fraser St.</t>
  </si>
  <si>
    <t>vanvouver</t>
  </si>
  <si>
    <t xml:space="preserve"> BC  V5X 3V3";Dwelling Uses;One-family Dwelling w/Sec Suite;;;2022;Sunset;"{""coordinates"": [-123.0912579</t>
  </si>
  <si>
    <t xml:space="preserve"> 49.2214519]</t>
  </si>
  <si>
    <t xml:space="preserve"> ""type"": ""Point""}";2022-05;49.2214519</t>
  </si>
  <si>
    <t>DB-2021-05838;2021-11-10;2022-05-05;176;450000.0;Addition / Alteration;3663 W 16TH AVENUE</t>
  </si>
  <si>
    <t xml:space="preserve"> BC V6R 3C3;"High Density Housing / Commercial - Addition / Alteration - Exterior alterations to repair and replace north face windows and sliding doors</t>
  </si>
  <si>
    <t xml:space="preserve"> decks and membranes on this existing four storey multiple dwelling building on this site.</t>
  </si>
  <si>
    <t>Unit #101 to 106</t>
  </si>
  <si>
    <t>- Replace existing cedar cladding with new rain screen cladding on level 1-3</t>
  </si>
  <si>
    <t>- Replace stucco cladding with rain screen from level 1-3 on north</t>
  </si>
  <si>
    <t>This permit has been reviewed under the requirements of the VBBL #12511 (2019)";;Ovidiu  Almasan DBA: DMA Consulting &amp; Engineering Inc;"901 11 E Royal Ave</t>
  </si>
  <si>
    <t xml:space="preserve"> BC  V3L 0A8";Dwelling Uses;Multiple Dwelling;;;2022;West Point Grey;"{""coordinates"": [-123.1853074</t>
  </si>
  <si>
    <t xml:space="preserve"> 49.2582843]</t>
  </si>
  <si>
    <t xml:space="preserve"> ""type"": ""Point""}";2022-05;49.2582843</t>
  </si>
  <si>
    <t>BP-2022-00617;2022-02-09;2022-05-26;106;44000.0;Addition / Alteration;1127 BARCLAY STREET</t>
  </si>
  <si>
    <t xml:space="preserve"> BC V6E 4C6;"High Density Housing / Commercial - Addition / Alteration - Interior alternations to provide a complete elevator modernization to the existing single stage</t>
  </si>
  <si>
    <t xml:space="preserve"> in this existing 14 storey multiple dwelling building on this site.</t>
  </si>
  <si>
    <t>Main Recall level - 1st storey (Ground level - Barclay St)</t>
  </si>
  <si>
    <t xml:space="preserve"> Alternate Recall level - Basement/Parkade level 1</t>
  </si>
  <si>
    <t>1) Addition of two (2) relay modules in the machine room for interfacing with the elevator controllers.</t>
  </si>
  <si>
    <t>2) Replace existing non-addressable smoke detectors with 39 new addressable smoke detectors</t>
  </si>
  <si>
    <t>3) Supply and install 1 new addressable smoke detector and tie into existing level P2 addressable loop.</t>
  </si>
  <si>
    <t>a. One (1) P2 Elevator Lobby.</t>
  </si>
  <si>
    <t>4) Supply and install 1 new addressable heat detector and tie into existing level P2 addressable loop.</t>
  </si>
  <si>
    <t>a. One (1) Elevator Pit.</t>
  </si>
  <si>
    <t>5) Programming and verifications for Fire Alarm System.</t>
  </si>
  <si>
    <t>6) Installation of new LEDs in annunciator for new smoke detector zones</t>
  </si>
  <si>
    <t xml:space="preserve">*** This permit has been reviewed under VBBL #12511 (2019) ***";;Glaysson Castro  DBA: Sasco Contractors;"3060 Norland Avenue </t>
  </si>
  <si>
    <t xml:space="preserve"> BC  V5B 3A6";Dwelling Uses;Multiple Dwelling;;;2022;West End;"{""coordinates"": [-123.1275793</t>
  </si>
  <si>
    <t xml:space="preserve"> 49.2839558]</t>
  </si>
  <si>
    <t xml:space="preserve"> ""type"": ""Point""}";2022-05;49.2839558</t>
  </si>
  <si>
    <t>BP-2022-01011;2022-02-25;2022-05-11;75;400000.0;Addition / Alteration;1350 W 14TH AVENUE #12</t>
  </si>
  <si>
    <t xml:space="preserve"> BC V6H 1R1;"Field Review - Addition / Alteration - #12 - 12th floor and loft</t>
  </si>
  <si>
    <t>Interior alterations only to provide improvements in this existing full floor dwelling unit on the 12th floor and upper floor loft (unit#12) of this existing multiple dwelling building on this site.</t>
  </si>
  <si>
    <t>Scope of work: demo and construction of partition walls to enlarge closet in master bedroom</t>
  </si>
  <si>
    <t xml:space="preserve"> back framing ceiling to be flushed with ceiling throughout</t>
  </si>
  <si>
    <t xml:space="preserve"> replace bathtub with shower</t>
  </si>
  <si>
    <t xml:space="preserve"> relocate laundry machines</t>
  </si>
  <si>
    <t xml:space="preserve"> reconfigure kitchen</t>
  </si>
  <si>
    <t xml:space="preserve"> remove 2 f/p</t>
  </si>
  <si>
    <t xml:space="preserve"> replace 1 f/p</t>
  </si>
  <si>
    <t xml:space="preserve"> replace plumbing fixtures</t>
  </si>
  <si>
    <t xml:space="preserve"> new flooring throughout.  Electrical</t>
  </si>
  <si>
    <t xml:space="preserve"> Plumbing</t>
  </si>
  <si>
    <t xml:space="preserve"> &amp; sprinklers to suit. </t>
  </si>
  <si>
    <t>OK for Field Review per K. Vogt</t>
  </si>
  <si>
    <t>E2 - SWH - Install low flor shower heads in all showers.</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</si>
  <si>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Residential - Lower Complexity;Danielle Kahn;"1102-1633 W 10th Ave</t>
  </si>
  <si>
    <t xml:space="preserve"> BC  V6J 2A2";Dwelling Uses;Multiple Dwelling;;;2022;Fairview;"{""coordinates"": [-123.1351933</t>
  </si>
  <si>
    <t xml:space="preserve"> 49.2585957]</t>
  </si>
  <si>
    <t xml:space="preserve"> ""type"": ""Point""}";2022-05;49.2585957</t>
  </si>
  <si>
    <t>BP-2022-00451;2022-02-02;2022-05-11;98;140000.0;Addition / Alteration;2706 GRANVILLE STREET</t>
  </si>
  <si>
    <t xml:space="preserve"> BC;"Field Review - Addition / Alteration - Lagan 101015729980</t>
  </si>
  <si>
    <t>Interior alterations to provide improvements to this existing retail tenant (TELUS) in this existing commercial building on this site.</t>
  </si>
  <si>
    <t>Scope of work: Complete tenant TI including mechanical and lighting upgrades.</t>
  </si>
  <si>
    <t>Partial window films ok'd by POD. M. Tavanpour. April 14</t>
  </si>
  <si>
    <t>OK for field review as per Rosa Astorino - February 2</t>
  </si>
  <si>
    <t xml:space="preserve"> Gabriela Lopez Forte</t>
  </si>
  <si>
    <t xml:space="preserve"> 905-472-5802. </t>
  </si>
  <si>
    <t xml:space="preserve"> Adam Tryczynski</t>
  </si>
  <si>
    <t xml:space="preserve"> 604-818-6368.</t>
  </si>
  <si>
    <t xml:space="preserve"> Qing Ping Zhang</t>
  </si>
  <si>
    <t xml:space="preserve"> 905-946-4260</t>
  </si>
  <si>
    <t xml:space="preserve"> Zhao Hui Guo</t>
  </si>
  <si>
    <t xml:space="preserve"> 905-946-4260.</t>
  </si>
  <si>
    <t>- Energy Upgrade: E2 - Lighting - Upgrade to incorporate Automatic Lighting Shutoff (per 9.4.1.1 of ASHRAE 90.1-2016)</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</si>
  <si>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Complexity;Hyun Soo (Paul) Kim;"25 York St</t>
  </si>
  <si>
    <t xml:space="preserve"> 25th Floor</t>
  </si>
  <si>
    <t>Toronto</t>
  </si>
  <si>
    <t xml:space="preserve"> ON  M5J 2V4";Retail Uses;Retail Store;;;2022;Fairview;"{""coordinates"": [-123.138215</t>
  </si>
  <si>
    <t xml:space="preserve"> 49.2614952]</t>
  </si>
  <si>
    <t xml:space="preserve"> ""type"": ""Point""}";2022-05;49.2614952</t>
  </si>
  <si>
    <t>BP-2022-00390;2022-01-27;2022-05-05;98;100000.0;Addition / Alteration;1311 BEACH AVENUE</t>
  </si>
  <si>
    <t xml:space="preserve"> BC V6E 1V6;"Field Review - Addition / Alteration - #1001 - 10th Floor</t>
  </si>
  <si>
    <t xml:space="preserve">Interior alterations to provide improvements to unit #1001 (10th floor) in this existing Vancouver Heritage A designated multiple dwelling building on this site. </t>
  </si>
  <si>
    <t>Scope of work:  demolish partition walls</t>
  </si>
  <si>
    <t xml:space="preserve"> relocate the en-suite and walk-in-closet in the master's bedroom</t>
  </si>
  <si>
    <t xml:space="preserve"> new bi-fold doors</t>
  </si>
  <si>
    <t>OK For Field Review per Kim V - Jan 27/22</t>
  </si>
  <si>
    <t>Building Sprinklered â€“ Building inspector to determine on site if a separate sprinkler permit is required. SP not required per DBI</t>
  </si>
  <si>
    <t>E2 - Lighting - Install energy efficient lighting fixtures (single occupied space area)\t</t>
  </si>
  <si>
    <t>\t\t\t\t\t\t\t\t\t\t\t\t\t\t\t\t\t\t\t\t\t\t\t\t\t\t\t";Renovation - Residential - Lower Complexity;Stefan Kostynowicz DBA: Beyond Beige Interior Design;"1121 15th St West</t>
  </si>
  <si>
    <t xml:space="preserve"> BC  V7H1N7";Dwelling Uses;Multiple Dwelling;;;2022;West End;"{""coordinates"": [-123.1383338</t>
  </si>
  <si>
    <t xml:space="preserve"> 49.28117]</t>
  </si>
  <si>
    <t xml:space="preserve"> ""type"": ""Point""}";2022-05;49.28117</t>
  </si>
  <si>
    <t>DB-2022-01749;2022-04-05;2022-05-18;43;180000.0;Addition / Alteration;741 E 27TH AVENUE</t>
  </si>
  <si>
    <t xml:space="preserve"> BC V5V 2K8;"Field Review - Addition / Alteration - 741 E 27 Avenue</t>
  </si>
  <si>
    <t>Exterior and interior alterations to provide improvements to this one family dwelling on this site.</t>
  </si>
  <si>
    <t>Scope of work includes new kitchen</t>
  </si>
  <si>
    <t xml:space="preserve"> replacement of rear exterior door and window in kitchen with a new sliding door. Replacement of the main bathroom with two new bathrooms. To revert the deck and porch to original layout.</t>
  </si>
  <si>
    <t>Schedule B - Structural - Youhai Wang - 604-88-5638</t>
  </si>
  <si>
    <t>Ok for field review as per Kirat Kang - April 4</t>
  </si>
  <si>
    <t xml:space="preserve"> 2022";Renovation - Residential - Lower Complexity;Narges Mowlaee;"8187 Woodlake Court</t>
  </si>
  <si>
    <t xml:space="preserve"> BC  V5A 3P3";Dwelling Uses;One-Family Dwelling;;;2022;Kensington-Cedar Cottage;"{""coordinates"": [-123.0890613</t>
  </si>
  <si>
    <t xml:space="preserve"> 49.246858]</t>
  </si>
  <si>
    <t xml:space="preserve"> ""type"": ""Point""}";2022-05;49.246858</t>
  </si>
  <si>
    <t>BP-2022-01673;2022-04-01;2022-05-04;33;60000.0;Addition / Alteration;955 W 15TH AVENUE</t>
  </si>
  <si>
    <t xml:space="preserve"> BC V5Z 1S1;"Field Review - Addition / Alteration - Interior alterations to remove a non-loadbearing wall in the kitchen on the main floor of this dwelling (955 W 15th Ave) in this existing two family dwelling on this site.</t>
  </si>
  <si>
    <t>Schedule B provided by Nick Schweers";Renovation - Residential - Lower Complexity;Darren Chan;"2999 Underhill Ave</t>
  </si>
  <si>
    <t>Unit 313</t>
  </si>
  <si>
    <t xml:space="preserve"> BC  V5A 3C2";Dwelling Uses;Two-Family Dwelling;;;2022;Fairview;"{""coordinates"": [-123.1256807</t>
  </si>
  <si>
    <t xml:space="preserve"> 49.2580455]</t>
  </si>
  <si>
    <t xml:space="preserve"> ""type"": ""Point""}";2022-05;49.2580455</t>
  </si>
  <si>
    <t>BP-2020-03684;2020-11-23;2022-05-17;540;46000.0;Addition / Alteration;85 W 1ST AVENUE</t>
  </si>
  <si>
    <t xml:space="preserve"> BC V5Y 0C4;"High Density Housing / Commercial - Addition / Alteration - Building Permit for DP-2020-00241 &amp; M/A DP-2021-00219</t>
  </si>
  <si>
    <t>Exterior alterations to expand the existing open outdoor patio located at north of the building by approximately 1207 sq. ft. on the north side of this Heritage ""B"" building for the existing Restaurant Class 1 tenant. Scope of work includes legalization of WWOP enclosure facing north with vinyl and replacing the existing guardrail.</t>
  </si>
  <si>
    <t>Occupant load of patio = Max 124 seats</t>
  </si>
  <si>
    <t>Total occupant Load = Max 629 persons (604 seats including patio + 25 staff)</t>
  </si>
  <si>
    <t xml:space="preserve"> &amp; Elec B are submitted.</t>
  </si>
  <si>
    <t>- This work is considered Minor Horizontal Addition (F2</t>
  </si>
  <si>
    <t xml:space="preserve"> A2</t>
  </si>
  <si>
    <t xml:space="preserve"> &amp; E2). E2 upgrade proposed for Exterior Lighting Control. </t>
  </si>
  <si>
    <t>- No sprinkler work is proposed.";;Meghan Bannon DBA: Fort Architecure;"B001</t>
  </si>
  <si>
    <t xml:space="preserve"> BC  T2G 3J4";Service Uses;Restaurant - Class 1;;;2022;Mount Pleasant;"{""coordinates"": [-123.1063677</t>
  </si>
  <si>
    <t>DB-2021-05022;2021-09-25;2022-05-06;223;10000.0;Addition / Alteration;1225 W 26TH AVENUE</t>
  </si>
  <si>
    <t xml:space="preserve"> BC V6H 2A8;"Low Density Housing - Addition / Alteration - Exterior alterations to this existing one family dwelling with detached garage in rear. The scope of work includes to propose 4' extension to the existing garage.</t>
  </si>
  <si>
    <t>Note: relaxation to garage depth by 2 feet as per Sonia Erichsen</t>
  </si>
  <si>
    <t>Structural schedule B signed and sealed by Yatendra Kumar Sharma</t>
  </si>
  <si>
    <t xml:space="preserve"> 778.863.7076</t>
  </si>
  <si>
    <t>Roof drainage to tie into the perimeter drain tile system of the principal building.";;Tej  Singh DBA: Simplex Home Design Ltd.;"7255 Fraser St</t>
  </si>
  <si>
    <t xml:space="preserve"> BC  V5X 3V8";Dwelling Uses;One-Family Dwelling;;;2022;Shaughnessy;"{""coordinates"": [-123.1326857</t>
  </si>
  <si>
    <t xml:space="preserve"> 49.2484948]</t>
  </si>
  <si>
    <t xml:space="preserve"> ""type"": ""Point""}";2022-05;49.2484948</t>
  </si>
  <si>
    <t>BP-2022-01839;2022-04-07;2022-05-25;48;30000.0;Addition / Alteration;1188 RICHARDS STREET #1105</t>
  </si>
  <si>
    <t xml:space="preserve"> BC V6B 3E6;"Field Review - Addition / Alteration - #1105</t>
  </si>
  <si>
    <t>Interior alterations to provide improvements to dwelling unit #1105 on the 11th floor of this existing multiple dwelling building on this site.</t>
  </si>
  <si>
    <t>Scope of work includes new lighting throughout</t>
  </si>
  <si>
    <t xml:space="preserve"> new bulkhead in the kitchen</t>
  </si>
  <si>
    <t xml:space="preserve"> expanding the kitchen into the dining area</t>
  </si>
  <si>
    <t xml:space="preserve"> alterations to the interior walls in the bedroom and kitchen.</t>
  </si>
  <si>
    <t xml:space="preserve"> structural</t>
  </si>
  <si>
    <t xml:space="preserve"> is required.</t>
  </si>
  <si>
    <t>E2 energy upgrades:</t>
  </si>
  <si>
    <t>E2 â€“ Appliances â€“ Upgrade to an Energuide/Energy Star appliance (washer</t>
  </si>
  <si>
    <t xml:space="preserve"> dryer)</t>
  </si>
  <si>
    <t>E2 - Lighting - Install energy efficient lighting fixtures (single occupied space area)";Renovation - Residential - Lower Complexity;Neghin Moradian;"1105-1188 Richards street</t>
  </si>
  <si>
    <t xml:space="preserve"> BC  V6B3E6";Dwelling Uses;Dwelling Unit;;;2022;Downtown;"{""coordinates"": [-123.1235246</t>
  </si>
  <si>
    <t xml:space="preserve"> 49.2759846]</t>
  </si>
  <si>
    <t xml:space="preserve"> ""type"": ""Point""}";2022-05;49.2759846</t>
  </si>
  <si>
    <t>DB-2022-02241;2022-04-29;2022-05-12;13;60000.0;Addition / Alteration;1469 W 8TH AVENUE</t>
  </si>
  <si>
    <t xml:space="preserve"> BC V6H 1C9;"Field Review - Addition / Alteration - Interior alterations and change of use from Retail Shell to Beauty Salon on the ground floor of unit 1469 W 8th Avenue to provide first tenant improvements at this existing mixed use building on this site.</t>
  </si>
  <si>
    <t xml:space="preserve">Scope of Work: </t>
  </si>
  <si>
    <t>- Partitioning and furnishing of 2 washrooms (1 staff</t>
  </si>
  <si>
    <t xml:space="preserve"> 1 accessible)</t>
  </si>
  <si>
    <t xml:space="preserve"> 1 storage room</t>
  </si>
  <si>
    <t xml:space="preserve"> reception area</t>
  </si>
  <si>
    <t xml:space="preserve"> 1 staff room</t>
  </si>
  <si>
    <t xml:space="preserve"> and 1 office. </t>
  </si>
  <si>
    <t xml:space="preserve"> shampoo basins</t>
  </si>
  <si>
    <t xml:space="preserve"> and sinks</t>
  </si>
  <si>
    <t>The building is sprinklered throughout</t>
  </si>
  <si>
    <t>Lighting automatic shut off to be provided as per ASHRAE 90.1 - 2016</t>
  </si>
  <si>
    <t>Change of use from Retail (E) to Hair Salon (D).";Renovation - Commercial/ Mixed Use - Lower Complexity;Michael Levine DBA: Statik The Salon Inc.;"35 Axford Bay</t>
  </si>
  <si>
    <t>Port Moody</t>
  </si>
  <si>
    <t xml:space="preserve"> BC  V3H3R4";Retail Uses</t>
  </si>
  <si>
    <t>Service Uses;Barber Shop or Beauty Salon</t>
  </si>
  <si>
    <t>Retail Store;;;2022;Fairview;"{""coordinates"": [-123.1374081</t>
  </si>
  <si>
    <t xml:space="preserve"> 49.2645212]</t>
  </si>
  <si>
    <t xml:space="preserve"> ""type"": ""Point""}";2022-05;49.2645212</t>
  </si>
  <si>
    <t>BP-2022-02242;2022-04-29;2022-05-31;32;20000.0;Addition / Alteration;319 E 7TH AVENUE</t>
  </si>
  <si>
    <t xml:space="preserve"> BC V5T 1M9;"Field Review - Addition / Alteration - #206 - 2nd Floor </t>
  </si>
  <si>
    <t xml:space="preserve">Interior alterations to provide improvements to this existing dwelling unit on the 2nd Floor (#206) of this existing multiple dwelling building on this site. </t>
  </si>
  <si>
    <t>Scope of work:  Kitchen wall removal to create an open concept</t>
  </si>
  <si>
    <t xml:space="preserve"> replace bathtub to shower</t>
  </si>
  <si>
    <t xml:space="preserve"> electrical &amp; plumbing work</t>
  </si>
  <si>
    <t xml:space="preserve">   Sharat Chande - P.Eng.</t>
  </si>
  <si>
    <t xml:space="preserve"> - 604.723.7534        </t>
  </si>
  <si>
    <t>Building Not Sprinklered - No sprinkler inspection or permit required</t>
  </si>
  <si>
    <t>E2 - Appliances - Upgrade to an Energuide/Energy Star appliance (fridge; dishwasher)</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</si>
  <si>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Complexity;Jeffrey Sproule;"206-319 e 7th ave</t>
  </si>
  <si>
    <t xml:space="preserve"> BC  V5T1M9";Dwelling Uses;Multiple Dwelling;;;2022;Mount Pleasant;"{""coordinates"": [-123.0984177</t>
  </si>
  <si>
    <t xml:space="preserve"> 49.264801]</t>
  </si>
  <si>
    <t xml:space="preserve"> ""type"": ""Point""}";2022-05;49.264801</t>
  </si>
  <si>
    <t>BP-2021-04615;2021-08-30;2022-05-24;267;3401322.0;New Building;5106 CHAMBERS STREET</t>
  </si>
  <si>
    <t xml:space="preserve"> BC V5R 3L9;"Certified Professional Program - New Building - To construct two</t>
  </si>
  <si>
    <t xml:space="preserve"> three-storey plus basement Multiple Dwelling buildings consisting of twelve units and four lock-off units with vehicular access from the lane with surface parking.</t>
  </si>
  <si>
    <t>This permit is also for Building 1 - To construct a three-storey plus basement Multiple Dwelling buildings consisting of six units and two lock-off units.</t>
  </si>
  <si>
    <t>Building 2 is under BP-2022-02330.</t>
  </si>
  <si>
    <t>VBBL 2019 - NFPA 13R</t>
  </si>
  <si>
    <t>Stage 1 - Excavation and Shoring issued on May 24</t>
  </si>
  <si>
    <t xml:space="preserve"> 2022.";;Michael Ferber DBA: Celerity Engineering Ltd.;"100 â€“ 535 West 10th Avenue</t>
  </si>
  <si>
    <t xml:space="preserve"> BC  V5Z 1K9";Dwelling Uses;Multiple Dwelling;Victoreric Premium Homes Ltd;"15 E 3RD AV  </t>
  </si>
  <si>
    <t xml:space="preserve"> BC  V5T 1C5";2022;Renfrew-Collingwood;"{""coordinates"": [-123.0529526</t>
  </si>
  <si>
    <t xml:space="preserve"> 49.238028]</t>
  </si>
  <si>
    <t xml:space="preserve"> ""type"": ""Point""}";2022-05;49.238028</t>
  </si>
  <si>
    <t>DB-2021-06463;2021-12-08;2022-05-16;159;220250.0;New Building;3081 ROSEMONT DRIVE #3</t>
  </si>
  <si>
    <t xml:space="preserve"> BC V5S 2C8;"Low Density Housing - New Building - To construct a 1 storey laneway house building ($220</t>
  </si>
  <si>
    <t xml:space="preserve"> Interior component located in mechanical closet</t>
  </si>
  <si>
    <t>5.\tSchedule B: (Youhai Wang) P.Eng (604.868.5638) Structural</t>
  </si>
  <si>
    <t>6.\tSchedule B: (Youhai Wang) P.Eng (604.868.5638) Geotechnical</t>
  </si>
  <si>
    <t>7.\tHPO: Residential Builder- JDL Homes Inc.</t>
  </si>
  <si>
    <t>Principle Dwelling: #1-3081 Rosemont Dr</t>
  </si>
  <si>
    <t>Laneway home: #3-3081 Rosemont Dr</t>
  </si>
  <si>
    <t>*EXISTING HOUSE* Note: Bldg 1 (principal bldg) addressed #1-3081 Rosemont Dr retained on site.</t>
  </si>
  <si>
    <t>**THIS PERMIT HAS BEEN ISSUED UNDER THE REQUIREMENTS OF VBBL #12511 (2019) **";New Build - Standalone Laneway;Dee Spencer DBA: Terra Firma Design Ltd.;"5620 EAGLE COURT</t>
  </si>
  <si>
    <t xml:space="preserve"> BC  V7R4T9";Dwelling Uses;Laneway House;JDL Homes Inc;"3740 Cardiff St  </t>
  </si>
  <si>
    <t xml:space="preserve"> BC  V5G 2G9";2022;Killarney;"{""coordinates"": [-123.0425053</t>
  </si>
  <si>
    <t xml:space="preserve"> 49.2158284]</t>
  </si>
  <si>
    <t xml:space="preserve"> ""type"": ""Point""}";2022-05;49.2158284</t>
  </si>
  <si>
    <t>BP-2022-00047;2022-01-06;2022-05-16;130;30000.0;Addition / Alteration;2130 W 54TH AVENUE</t>
  </si>
  <si>
    <t xml:space="preserve"> BC V6P 1P5;"Enquiry Centre - Addition / Alteration - 2130 W 54th Avenue.</t>
  </si>
  <si>
    <t>To construct a detached 23 x 34' accessory building (garage) at the rear of this 1 family dwelling to provide 3 parking spaces</t>
  </si>
  <si>
    <t xml:space="preserve"> having vehicular access from the rear.</t>
  </si>
  <si>
    <t>okay for SIPS per N. Jalalkamali January 10</t>
  </si>
  <si>
    <t xml:space="preserve"> 2021";Renovation - Residential - Lower Complexity;Don Piner DBA: Intarsia Design Ltd.;"7561 Barrymore Drive</t>
  </si>
  <si>
    <t xml:space="preserve"> BC  V4C6X5";Dwelling Uses;One-Family Dwelling;T Jones Enterprises Inc;"3537 OSLER ST  </t>
  </si>
  <si>
    <t xml:space="preserve"> BC  V6H 2W4";2022;Kerrisdale;"{""coordinates"": [-123.1552449</t>
  </si>
  <si>
    <t xml:space="preserve"> 49.2214568]</t>
  </si>
  <si>
    <t xml:space="preserve"> ""type"": ""Point""}";2022-05;49.2214568</t>
  </si>
  <si>
    <t>BP-2022-01573;2022-03-28;2022-05-31;64;75000.0;Addition / Alteration;2077 W 4TH AVENUE</t>
  </si>
  <si>
    <t xml:space="preserve"> BC V6J 1N3;"Field Review - Addition / Alteration - Interior alterations to provide improvements on the first floor of the existing retail space in this two storey mixed use building.</t>
  </si>
  <si>
    <t>Scope of work includes: construct partition walls</t>
  </si>
  <si>
    <t xml:space="preserve"> install new floors in sales area</t>
  </si>
  <si>
    <t xml:space="preserve"> drywall and painting in sales area</t>
  </si>
  <si>
    <t xml:space="preserve"> millwork and display units in sales area and lighting alterations.</t>
  </si>
  <si>
    <t>New Tenant: Melanie Auld Jewelry Ltd</t>
  </si>
  <si>
    <t>Ok for field review as per Nehzat J. March 24</t>
  </si>
  <si>
    <t xml:space="preserve"> posters</t>
  </si>
  <si>
    <t xml:space="preserve"> curtains or similar elements are to be installed on or directly outside or inside of the approved glazing frontages and windows.        </t>
  </si>
  <si>
    <t>- Energy upgrade: E2 - lighting -upgrade to incorporate additional controls for special applications (per 9.4.1.3 of ASHRAE 90.1-2016).</t>
  </si>
  <si>
    <t>Energy checklist is currently no longer required with your Building Permit application.  Some supporting documents are still required at BP stage</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</si>
  <si>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Complexity;Steven Marino DBA: Marino General Contracting Ltd.;"6676 Laburnum Street</t>
  </si>
  <si>
    <t xml:space="preserve"> BC  V6P 5M7";Retail Uses;Retail Store;Marino General Contracting Ltd;"1537 W 75TH AV  </t>
  </si>
  <si>
    <t xml:space="preserve"> BC  V6P 6Z7";2022;Kitsilano;"{""coordinates"": [-123.1520374</t>
  </si>
  <si>
    <t xml:space="preserve"> 49.2683821]</t>
  </si>
  <si>
    <t xml:space="preserve"> ""type"": ""Point""}";2022-05;49.2683821</t>
  </si>
  <si>
    <t>BP-2021-04822;2021-09-14;2022-05-18;246;20000.0;Demolition / Deconstruction;4575 ASH STREET</t>
  </si>
  <si>
    <t xml:space="preserve"> BC V5Z 3G2;"Enquiry Centre - Demolition / Deconstruction - To demolish this one family dwelling with secondary suite building to grade.</t>
  </si>
  <si>
    <t xml:space="preserve"> Note: </t>
  </si>
  <si>
    <t xml:space="preserve"> BC  V6P 6R9";2022;South Cambie;"{""coordinates"": [-123.1188666</t>
  </si>
  <si>
    <t xml:space="preserve"> 49.2445686]</t>
  </si>
  <si>
    <t xml:space="preserve"> ""type"": ""Point""}";2022-05;49.2445686</t>
  </si>
  <si>
    <t>BP-2021-04815;2021-09-14;2022-05-18;246;20000.0;Demolition / Deconstruction;665 W 30TH AVENUE</t>
  </si>
  <si>
    <t xml:space="preserve"> BC  V6P 6R9";2022;South Cambie;"{""coordinates"": [-123.1197994</t>
  </si>
  <si>
    <t xml:space="preserve"> 49.2445845]</t>
  </si>
  <si>
    <t xml:space="preserve"> ""type"": ""Point""}";2022-05;49.2445845</t>
  </si>
  <si>
    <t>DB-2021-06035;2021-11-18;2022-05-05;168;154000.0;Addition / Alteration;4131 BOUNDARY ROAD</t>
  </si>
  <si>
    <t xml:space="preserve"> BC V5R 2M7;"Low Density Housing - Addition / Alteration - To reconstruct the detached three car garage having vehicular access at the rear of the site and to install solar panels on the roof. Work to include the removal of the covered awning at the rear of the house. </t>
  </si>
  <si>
    <t>Structural Schedule B submitted by S. Payman Hosseini</t>
  </si>
  <si>
    <t xml:space="preserve"> P.Eng. - 778.893.7351</t>
  </si>
  <si>
    <t>Structural Schedule B submitted by Jason Hui</t>
  </si>
  <si>
    <t xml:space="preserve"> P. Eng. - 778.319.3403";;STEVE HENDERSON DBA: On Side Restorations;"ONSIDE RESTORATION SERVICES</t>
  </si>
  <si>
    <t xml:space="preserve"> BC  V5M2E9";Dwelling Uses;One-Family Dwelling</t>
  </si>
  <si>
    <t xml:space="preserve">Two-Family Dwelling;On Side Restoration Services Ltd;"3157 GRANDVIEW HIGHWAY  </t>
  </si>
  <si>
    <t xml:space="preserve"> BC  V5M 2E9";2022;Renfrew-Collingwood;"{""coordinates"": [-123.0241986</t>
  </si>
  <si>
    <t xml:space="preserve"> 49.2475022]</t>
  </si>
  <si>
    <t xml:space="preserve"> ""type"": ""Point""}";2022-05;49.2475022</t>
  </si>
  <si>
    <t>BP-2021-02585;2021-05-28;2022-05-13;350;0.0;Salvage and Abatement;8455 GRANVILLE STREET</t>
  </si>
  <si>
    <t xml:space="preserve"> BC V6P 4Z9;"Enquiry Centre - Salvage and Abatement - 8455 Granville</t>
  </si>
  <si>
    <t xml:space="preserve">Related Demolition Permit: DB-2021-02560";;Shane  Chen  DBA: LWZ Developments GP Ltd / Westland Granville 68th Limited Partnership;"2 - 8431 Granville Street </t>
  </si>
  <si>
    <t xml:space="preserve"> BC  V6P 4Z9";2022;Marpole;"{""coordinates"": [-123.1409603</t>
  </si>
  <si>
    <t xml:space="preserve"> 49.2100352]</t>
  </si>
  <si>
    <t xml:space="preserve"> ""type"": ""Point""}";2022-05;49.2100352</t>
  </si>
  <si>
    <t>BP-2021-02586;2021-05-28;2022-05-13;350;0.0;Salvage and Abatement;8465 GRANVILLE STREET</t>
  </si>
  <si>
    <t xml:space="preserve"> BC V6P 4Z9;"Enquiry Centre - Salvage and Abatement - 8465 Granville</t>
  </si>
  <si>
    <t xml:space="preserve">Related Demolition Permit: BP-2021-02561";;Shane  Chen  DBA: LWZ Developments GP Ltd / Westland Granville 68th Limited Partnership;"2 - 8431 Granville Street </t>
  </si>
  <si>
    <t xml:space="preserve"> BC  V6P4Z9";Service Uses;Animal Clinic;Westland I I C Builders Ltd;"8431 GRANVILLE ST  </t>
  </si>
  <si>
    <t xml:space="preserve"> BC  V6P 4Z9";2022;Marpole;"{""coordinates"": [-123.1409522</t>
  </si>
  <si>
    <t xml:space="preserve"> 49.2099449]</t>
  </si>
  <si>
    <t xml:space="preserve"> ""type"": ""Point""}";2022-05;49.2099449</t>
  </si>
  <si>
    <t>DB-2021-05789;2021-11-08;2022-05-10;183;15000.0;Demolition / Deconstruction;1581 RUPERT STREET</t>
  </si>
  <si>
    <t xml:space="preserve"> BC V5K 4L9;"Low Density Housing - Demolition / Deconstruction - Demolition â€“ Conventional (Standard)</t>
  </si>
  <si>
    <t>000) on this site.";;Satwinder  Bhatti DBA: European Style Homes Ltd;"652 Rupert street</t>
  </si>
  <si>
    <t xml:space="preserve"> BC  V5K 4K8";Dwelling Uses;One-Family Dwelling;Khela Excavating Ltd.;;2022;Hastings-Sunrise;"{""coordinates"": [-123.0341321</t>
  </si>
  <si>
    <t xml:space="preserve"> 49.2706468]</t>
  </si>
  <si>
    <t xml:space="preserve"> ""type"": ""Point""}";2022-05;49.2706468</t>
  </si>
  <si>
    <t>BP-2022-01327;2022-03-15;2022-05-23;69;53400.0;Addition / Alteration;688 W HASTINGS STREET</t>
  </si>
  <si>
    <t xml:space="preserve"> BC V6B 1P1;"High Density Housing / Commercial - Addition / Alteration - Interior alterations only to provide elevator modernization to three (3) elevators</t>
  </si>
  <si>
    <t xml:space="preserve"> in this existing high-rise Municipally Designated Heritage 'A' commercial building on this site</t>
  </si>
  <si>
    <t>Main Recall level â€“ Ground Floor; Alternate Recall level L2</t>
  </si>
  <si>
    <t>Schedule B</t>
  </si>
  <si>
    <t xml:space="preserve"> Architectural and Electrical</t>
  </si>
  <si>
    <t xml:space="preserve"> Brennan Town</t>
  </si>
  <si>
    <t xml:space="preserve"> P.Eng. (604.283.1924) </t>
  </si>
  <si>
    <t>1.\tEP-2022-02095</t>
  </si>
  <si>
    <t xml:space="preserve">2.\t This permit has been reviewed under the requirements of the VBBL #12511 (2019)";;Glaysson Castro  DBA: Sasco Contractors;"3060 Norland Avenue </t>
  </si>
  <si>
    <t xml:space="preserve"> BC  V5B 3A6";Office Uses</t>
  </si>
  <si>
    <t>Retail Uses;General Office</t>
  </si>
  <si>
    <t>Retail Store;Sasco Contractors;;2022;Downtown;"{""coordinates"": [-123.1136202</t>
  </si>
  <si>
    <t xml:space="preserve"> 49.2847635]</t>
  </si>
  <si>
    <t xml:space="preserve"> ""type"": ""Point""}";2022-05;49.2847635</t>
  </si>
  <si>
    <t>BP-2022-02073;2022-04-20;2022-05-16;26;0.0;Salvage and Abatement;4764 QUEBEC STREET</t>
  </si>
  <si>
    <t xml:space="preserve"> BC V5V 3M1;"Low Density Housing - Salvage and Abatement - Salvage and abatement permit only for DB-2022-00509 and to be completed under the supervision of a qualified professional. This permit does not authorize demolition</t>
  </si>
  <si>
    <t>QP: Peter Van Bakel British Columbia Qualified Professionals CRSP</t>
  </si>
  <si>
    <t>Demolition/ Deconstruction Permit: BP-2022-02072</t>
  </si>
  <si>
    <t>Building Permit: DB-2022-00509";;Mo Maani;"5200-4000 No 3 Rd</t>
  </si>
  <si>
    <t xml:space="preserve"> BC  V6X 0J8";Dwelling Uses;One-Family Dwelling;Hans Demolition and Excavating Ltd.;"12498 55 Ave</t>
  </si>
  <si>
    <t xml:space="preserve"> BC  V3X 3V5";2022;Riley Park;"{""coordinates"": [-123.10231</t>
  </si>
  <si>
    <t xml:space="preserve"> 49.2422965]</t>
  </si>
  <si>
    <t xml:space="preserve"> ""type"": ""Point""}";2022-05;49.2422965</t>
  </si>
  <si>
    <t>BP-2022-01906;2022-04-11;2022-05-26;45;0.0;Salvage and Abatement;6925 WALES STREET</t>
  </si>
  <si>
    <t xml:space="preserve"> BC V5S 2R9;"Low Density Housing - Salvage and Abatement - Salvage and abatement permit only for DB-2022-00588 and to be completed under the supervision of a qualified professional work. This permit does not authorize demolition</t>
  </si>
  <si>
    <t>QP: Kurt Mclnnes - Odin's Eye Inspections - (778)-316-3477";;DALVINDER BIRING;"BIRING BROTHERS LTD</t>
  </si>
  <si>
    <t xml:space="preserve">6681 Dawson Street </t>
  </si>
  <si>
    <t xml:space="preserve"> BC  V5S2W2";Dwelling Uses;One-Family Dwelling;Hans Demolition and Excavating Ltd.;"12498 55 Ave</t>
  </si>
  <si>
    <t xml:space="preserve"> BC  V3X 3V5";2022;Victoria-Fraserview;"{""coordinates"": [-123.0528081</t>
  </si>
  <si>
    <t xml:space="preserve"> 49.220867]</t>
  </si>
  <si>
    <t xml:space="preserve"> ""type"": ""Point""}";2022-05;49.220867</t>
  </si>
  <si>
    <t>DB-2021-03813;2021-07-20;2022-05-27;311;15000.0;Demolition / Deconstruction;1850 HARRISON DRIVE</t>
  </si>
  <si>
    <t xml:space="preserve"> BC V5P 2P5;"Low Density Housing - Demolition / Deconstruction - To demolish the existing one family dwelling building ($15</t>
  </si>
  <si>
    <t>Demo Declaration â€“ Hans Demolition and Excavating Ltd. (604)-250-3834";;Kam Garcha;"6790 Heather Street</t>
  </si>
  <si>
    <t xml:space="preserve"> BC  V6P3P4";Dwelling Uses;One-Family Dwelling;Hans Demolition and Excavating Ltd.;"12498 55 Ave</t>
  </si>
  <si>
    <t xml:space="preserve"> BC  V3X 3V5";2022;Victoria-Fraserview;"{""coordinates"": [-123.0686697</t>
  </si>
  <si>
    <t xml:space="preserve"> 49.2109489]</t>
  </si>
  <si>
    <t xml:space="preserve"> ""type"": ""Point""}";2022-05;49.2109489</t>
  </si>
  <si>
    <t>DB-2021-06286;2021-11-29;2022-05-12;164;15000.0;Demolition / Deconstruction;519 E 57TH AVENUE</t>
  </si>
  <si>
    <t xml:space="preserve"> BC V5X 1T1;"Low Density Housing - Demolition / Deconstruction - Demolition â€“ Conventional (Standard)</t>
  </si>
  <si>
    <t>Hans Demolition and Excavating Ltd. (Jaspreet S Gill)   (604)-250-3834";;Kulvir Khakh;"8073 Burnfield CR</t>
  </si>
  <si>
    <t xml:space="preserve"> BC  V5E 2B8";Dwelling Uses;One-Family Dwelling;Hans Demolition and Excavating Ltd.;"12498 55 Ave</t>
  </si>
  <si>
    <t xml:space="preserve"> BC  V3X 3V5";2022;Sunset;"{""coordinates"": [-123.094389</t>
  </si>
  <si>
    <t>BP-2022-01096;2022-03-01;2022-05-18;78;15000.0;Demolition / Deconstruction;3484 PANDORA STREET</t>
  </si>
  <si>
    <t xml:space="preserve"> BC V5K 1W8;"Low Density Housing - Demolition / Deconstruction - To demolish the existing one family dwelling building ($15</t>
  </si>
  <si>
    <t>Demo Declaration â€“ Hands on Demolition &amp; Excavating Ltd (778)-318-4066</t>
  </si>
  <si>
    <t>75% Recycling Rate of Building Materials Required";;Raman Hara DBA: Hara Homes;"5030 Hardwick street</t>
  </si>
  <si>
    <t xml:space="preserve"> BC  V5P 1G7";Dwelling Uses;One-Family Dwelling;Hands On Demolition &amp; Excavating Ltd;;2022;Hastings-Sunrise;"{""coordinates"": [-123.0288669</t>
  </si>
  <si>
    <t xml:space="preserve"> 49.2826984]</t>
  </si>
  <si>
    <t xml:space="preserve"> ""type"": ""Point""}";2022-05;49.2826984</t>
  </si>
  <si>
    <t>BP-2021-06329;2021-12-01;2022-05-20;170;0.0;Addition / Alteration;620 CLARK DRIVE</t>
  </si>
  <si>
    <t xml:space="preserve"> BC V5L 3H8;"Field Review - Addition / Alteration - 1318 Frances Street </t>
  </si>
  <si>
    <t>Scope of work includes: Change of occupancy from F2 to A2. Minor interior renovations</t>
  </si>
  <si>
    <t xml:space="preserve"> reconfiguring of interior space to accommodate two new tenants.</t>
  </si>
  <si>
    <t>Building to be sprinklered to NFPA 13 under (DB-2021-01727).</t>
  </si>
  <si>
    <t>Revision 1 to provide 1-hr Fire Separation to Electrical Room 128</t>
  </si>
  <si>
    <t xml:space="preserve"> and 45-min fire Rating for Door 128A</t>
  </si>
  <si>
    <t xml:space="preserve"> as indicated on architectural drawings A2.02 and A9.00. No ASHREA. Including +$5</t>
  </si>
  <si>
    <t>OK for field review per Dan Honan</t>
  </si>
  <si>
    <t xml:space="preserve">Permit fee charged under BP-2021-06328";Renovation - Commercial/ Mixed Use - Lower Complexity;Dane Jansen DBA: DYS Architecture;"260-1770 Burrard </t>
  </si>
  <si>
    <t xml:space="preserve"> BC  C6J3G7";Institutional Uses;Social Service Centre;;;2022;Grandview-Woodland;"{""coordinates"": [-123.0768146</t>
  </si>
  <si>
    <t xml:space="preserve"> 49.2790713]</t>
  </si>
  <si>
    <t xml:space="preserve"> ""type"": ""Point""}";2022-05;49.2790713</t>
  </si>
  <si>
    <t>DB-2022-00744;2022-02-15;2022-05-09;83;200000.0;Addition / Alteration;1637 MANITOBA STREET</t>
  </si>
  <si>
    <t xml:space="preserve"> BC V5Y 0B8;"Field Review - Addition / Alteration - Exterior and interior alterations to change the use from Laundromat to Restaurant - class 1 on the ground floor of the existing mixed use building.</t>
  </si>
  <si>
    <t>Exterior alterations to remove the laundry drop-off and replace with glazing</t>
  </si>
  <si>
    <t xml:space="preserve"> Architectural Schedule B &amp; Schedule D - P.J. Mallen AIBC - 604.484.8285</t>
  </si>
  <si>
    <t>E2 - LIGHTING - UPGRADE TO INCORPORATE AUTOMATIC FULL OFF (PER 9.4.1.1.(H) OF ASHRAE 90.1-2016).</t>
  </si>
  <si>
    <t>Ok for Field Review per Ian Mackie";Renovation - Commercial/ Mixed Use - Lower Complexity;Mallen Gowing Berzins Architecture Inc. DBA: MGBA Inc.;"#300 - 7 East 6th Avenue</t>
  </si>
  <si>
    <t xml:space="preserve"> BC  V5T 1J3";Service Uses;Restaurant - Class 1;;;2022;Mount Pleasant;"{""coordinates"": [-123.107344</t>
  </si>
  <si>
    <t xml:space="preserve"> 49.2712467]</t>
  </si>
  <si>
    <t xml:space="preserve"> ""type"": ""Point""}";2022-05;49.2712467</t>
  </si>
  <si>
    <t>BP-2022-01945;2022-04-12;2022-05-27;45;85000.0;Addition / Alteration;4123 W 8TH AVENUE</t>
  </si>
  <si>
    <t xml:space="preserve"> BC V6R 4P9;"Field Review - Addition / Alteration - 4123 W 8th Ave - lower floor / basement</t>
  </si>
  <si>
    <t>Interior alterations to provide improvements to the storage room on the lower floor of 4123 W 8th Ave in this existing institutional building (school - Elementary/Secondary).</t>
  </si>
  <si>
    <t>Graham Lovley</t>
  </si>
  <si>
    <t xml:space="preserve"> Electrical Schedule B.  Charles Lankester</t>
  </si>
  <si>
    <t xml:space="preserve"> Mechanical Schedule B. Mark Ostry</t>
  </si>
  <si>
    <t xml:space="preserve"> Architectural Schedule B. </t>
  </si>
  <si>
    <t>Energy requirements: E2 - Retrofit Path: 1 @ E2. E2 - Lighting - Upgrade to Local Control (per 9.4.1.1.(a) of ASHRAE 90.1-2016)";Renovation - Commercial/ Mixed Use - Lower Complexity;Mark Simpson DBA: Acton Ostry Architects Inc;"111 E 8th Av</t>
  </si>
  <si>
    <t xml:space="preserve"> BC  V5T 1R8";Institutional Uses;School - Elementary or Secondary;;;2022;West Point Grey;"{""coordinates"": [-123.2016269</t>
  </si>
  <si>
    <t xml:space="preserve"> 49.2654847]</t>
  </si>
  <si>
    <t xml:space="preserve"> ""type"": ""Point""}";2022-05;49.2654847</t>
  </si>
  <si>
    <t>BP-2022-02446;2022-05-10;2022-05-10;0;0.0;New Building;688 W 41ST AVENUE</t>
  </si>
  <si>
    <t xml:space="preserve"> BC V5Z 2M9;"Certified Professional Program - New Building - Building Permit for BP-2019-01696 To construct mixed-use building comprised of one 32-storey tower (Building 3) and one 42-storey tower (Building 4) containing a total of 474 dwelling units; atop one podium containing Retail/Office Uses  all over three levels of underground parking. (Phase I North)</t>
  </si>
  <si>
    <t>Shell permit.</t>
  </si>
  <si>
    <t xml:space="preserve"> Full construction for building 3.";;David Steer DBA: LMDG Building Code Consultants Ltd.;"400 - 780 Beatty Street</t>
  </si>
  <si>
    <t xml:space="preserve"> BC  V6B 2M1";Dwelling Uses;Multiple Dwelling;;;2022;Oakridge;"{""coordinates"": [-123.1202672</t>
  </si>
  <si>
    <t xml:space="preserve"> 49.2335862]</t>
  </si>
  <si>
    <t xml:space="preserve"> ""type"": ""Point""}";2022-05;49.2335862</t>
  </si>
  <si>
    <t>BP-2022-02447;2022-05-10;2022-05-10;0;0.0;New Building;668 W 41ST AVENUE</t>
  </si>
  <si>
    <t xml:space="preserve"> BC;"Certified Professional Program - New Building - Building Permit for BP-2019-01696 To construct mixed-use building comprised of one 32-storey tower (Building 3) and one 42-storey tower (Building 4) containing a total of 474 dwelling units; atop one podium containing Retail/Office Uses  all over three levels of underground parking. (Phase I North)</t>
  </si>
  <si>
    <t>Full construction for Building 4.";;David Steer DBA: LMDG Building Code Consultants Ltd.;"400 - 780 Beatty Street</t>
  </si>
  <si>
    <t xml:space="preserve"> BC  V6B 2M1";Dwelling Uses;Multiple Dwelling;;;2022;Oakridge;"{""coordinates"": [-123.1197897</t>
  </si>
  <si>
    <t xml:space="preserve"> 49.2335683]</t>
  </si>
  <si>
    <t xml:space="preserve"> ""type"": ""Point""}";2022-05;49.2335683</t>
  </si>
  <si>
    <t>BP-2022-00642;2022-02-09;2022-05-04;84;0.0;Salvage and Abatement;1317 E 18TH AVENUE</t>
  </si>
  <si>
    <t xml:space="preserve"> BC V5V 1H5;"Low Density Housing - Salvage and Abatement - Salvage and Abatement Permit only for Building permit: BP-2021-06761 and to be completed under the supervision of a registered professional.  This permit does not authorize demolition</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</si>
  <si>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t>
  </si>
  <si>
    <t>Demolition permit: BP-2022-00641";;Carman Kwan DBA: Architectural Collective;"677 East 27th Av</t>
  </si>
  <si>
    <t xml:space="preserve"> BC  V5V 2K7";Dwelling Uses;One-Family Dwelling;;;2022;Kensington-Cedar Cottage;"{""coordinates"": [-123.0773895</t>
  </si>
  <si>
    <t xml:space="preserve"> 49.2546854]</t>
  </si>
  <si>
    <t xml:space="preserve"> ""type"": ""Point""}";2022-05;49.2546854</t>
  </si>
  <si>
    <t>BP-2022-01435;2022-03-21;2022-05-25;65;75000.0;Addition / Alteration;3130 ARBUTUS STREET</t>
  </si>
  <si>
    <t xml:space="preserve"> BC;"Field Review - Addition / Alteration - Interior alterations to provide tenant improvements to this existing sale centre (Office) space on the ground floor in this existing commercial building. Scope of work includes: </t>
  </si>
  <si>
    <t>Notes for PC: cc anca@rharchitects.ca &amp; bryce@rharchitects.ca</t>
  </si>
  <si>
    <t>Sch A: Bryce Rositch</t>
  </si>
  <si>
    <t xml:space="preserve"> 604.669.6002</t>
  </si>
  <si>
    <t>Sch B (Arch): Bryce Rositch</t>
  </si>
  <si>
    <t>Sch B (Elec): Steven Nemetz</t>
  </si>
  <si>
    <t xml:space="preserve"> 604.736.6562";Renovation - Commercial/ Mixed Use - Lower Complexity;Anca Hurst DBA: Rositch Hemphill Architects;"10-120 Powell Street</t>
  </si>
  <si>
    <t xml:space="preserve"> BC  V6A 1G1";Office Uses;Temporary Sales Office;;;2022;Kitsilano;"{""coordinates"": [-123.1527463</t>
  </si>
  <si>
    <t xml:space="preserve"> 49.2579524]</t>
  </si>
  <si>
    <t xml:space="preserve"> ""type"": ""Point""}";2022-05;49.2579524</t>
  </si>
  <si>
    <t>BP-2022-02155;2022-04-25;2022-05-16;21;60000.0;Addition / Alteration;601 W BROADWAY</t>
  </si>
  <si>
    <t xml:space="preserve"> BC V5Z 4C2;"Field Review - Addition / Alteration - #U15 - Upper Plaza</t>
  </si>
  <si>
    <t>Interior alterations to provide improvements for this existing office tenant on the upper plaza (#U15) in this existing high-rise commercial use building on this site.</t>
  </si>
  <si>
    <t>TENANT:  Provincial Health Services Authority</t>
  </si>
  <si>
    <t xml:space="preserve"> Patrick Yu</t>
  </si>
  <si>
    <t xml:space="preserve"> ph: 778-688-7317</t>
  </si>
  <si>
    <t>Mechanical Schedule B</t>
  </si>
  <si>
    <t xml:space="preserve"> Jason Le</t>
  </si>
  <si>
    <t xml:space="preserve"> ph: 604-200-9087</t>
  </si>
  <si>
    <t xml:space="preserve"> Gary Yeung</t>
  </si>
  <si>
    <t xml:space="preserve"> ph: 604-605-4974</t>
  </si>
  <si>
    <t>OK for Field Review per K. Vogt- Apr 25/22</t>
  </si>
  <si>
    <t>E2 Lighting - upgrade to local control (per 9.4.1.1 (a) of ASHRAE 90.1-2016</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</si>
  <si>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Complexity;Patrick Yue DBA: Bau Studio + Architecture Inc.;"#301-718 West Broadway</t>
  </si>
  <si>
    <t xml:space="preserve"> BC  V5Z 1G8";Office Uses;General Office;;;2022;Fairview;"{""coordinates"": [-123.1185654</t>
  </si>
  <si>
    <t xml:space="preserve"> 49.2635754]</t>
  </si>
  <si>
    <t xml:space="preserve"> ""type"": ""Point""}";2022-05;49.2635754</t>
  </si>
  <si>
    <t>DB-2021-06292;2021-11-29;2022-05-09;161;50000.0;Addition / Alteration;3525 W 10TH AVENUE</t>
  </si>
  <si>
    <t xml:space="preserve"> BC V6R 2E9;"Field Review - Addition / Alteration - Exterior and interior alterations to provide improvements and change of use from a one family dwelling to a one family dwelling with secondary suite.</t>
  </si>
  <si>
    <t>Scope of work: Additional windows on east and west elevations</t>
  </si>
  <si>
    <t xml:space="preserve"> building to be sprinklered</t>
  </si>
  <si>
    <t xml:space="preserve"> deconstruct and construct interior wall</t>
  </si>
  <si>
    <t xml:space="preserve"> move interior staircase</t>
  </si>
  <si>
    <t xml:space="preserve"> construct additional kitchen andl bathroom.</t>
  </si>
  <si>
    <t>Note: house to be sprinklered to NFPA 13D.  Sprinkler permit is required</t>
  </si>
  <si>
    <t>OK for field review as per Rosa Astorino - November 29</t>
  </si>
  <si>
    <t>REUP submitted by Tao Xue</t>
  </si>
  <si>
    <t xml:space="preserve"> Great Vancouver Home Inspection Servcies Ltd. - Pre Assessment only - no upgrades required</t>
  </si>
  <si>
    <t>Structural/Geotech Structural B submitted by Yongken Deng - 604.505.6816</t>
  </si>
  <si>
    <t xml:space="preserve">  By-law.</t>
  </si>
  <si>
    <t xml:space="preserve">  rental of this approved one-family dwelling and/or secondary suite on </t>
  </si>
  <si>
    <t xml:space="preserve">  this site.</t>
  </si>
  <si>
    <t xml:space="preserve"> 120 volt smoke alarms with battery </t>
  </si>
  <si>
    <t xml:space="preserve">  back-up and silencing feature</t>
  </si>
  <si>
    <t xml:space="preserve"> in each sleeping unit and within 5 m </t>
  </si>
  <si>
    <t xml:space="preserve">  outside each sleeping area on each storey as per Building By-law </t>
  </si>
  <si>
    <t xml:space="preserve">  9.1019.</t>
  </si>
  <si>
    <t xml:space="preserve">- Install carbon monoxide alarm as per Building By-la 9.32.4.2. &amp; </t>
  </si>
  <si>
    <t xml:space="preserve">  Bulletin 2007-007-BU/EL.</t>
  </si>
  <si>
    <t xml:space="preserve">- Upgrade work under Part 11 (based on value of work - energuide </t>
  </si>
  <si>
    <t xml:space="preserve">  related 11.2.1.1.4).";Renovation - Residential - Lower Complexity;Merry Gao DBA: Yan Building Design Studio Ltd.;"12288 Shinde Place</t>
  </si>
  <si>
    <t xml:space="preserve"> BC  V7E 0C2";Dwelling Uses;One-family Dwelling w/Sec Suite;;;2022;Kitsilano;"{""coordinates"": [-123.1823554</t>
  </si>
  <si>
    <t xml:space="preserve"> 49.2636926]</t>
  </si>
  <si>
    <t xml:space="preserve"> ""type"": ""Point""}";2022-05;49.2636926</t>
  </si>
  <si>
    <t>DB-2022-00325;2022-01-21;2022-05-31;130;110000.0;Addition / Alteration;100 E CORDOVA STREET</t>
  </si>
  <si>
    <t xml:space="preserve"> BC V6A 1K9;"Field Review - Addition / Alteration - Exterior alterations to provide vertical exterior stair access between the 7th floor patio and the 7th floor roof top to allow for safer elevator machine access at this existing 7 storey Single Room Accommodation/ Social Services Centre Building on this site </t>
  </si>
  <si>
    <t>Scope of work will involve: 1) demolishing of patio planters</t>
  </si>
  <si>
    <t xml:space="preserve"> new concrete curbs</t>
  </si>
  <si>
    <t xml:space="preserve"> a new steel service stairs and reinstatement of roof surfaces; and 2) access roof lighting. </t>
  </si>
  <si>
    <t>Architectural Schedule B provided by Barry McGinn</t>
  </si>
  <si>
    <t xml:space="preserve">Structural Schedule B provided by Tim Lam </t>
  </si>
  <si>
    <t>Electrical Schedule B provided by Roger Dupuis</t>
  </si>
  <si>
    <t xml:space="preserve">Okay for Field Review per A. Cashato. </t>
  </si>
  <si>
    <t>Okay for exterior alterations per M. Alborg";Renovation - Commercial/ Mixed Use - Lower Complexity;Barry McGinn DBA: McGinn Engineering &amp; Preservation Ltd.;"803 - 402 W Pender st</t>
  </si>
  <si>
    <t xml:space="preserve"> BC  V6B 1T6";Dwelling Uses</t>
  </si>
  <si>
    <t>Institutional Uses;Multiple Dwelling</t>
  </si>
  <si>
    <t>Social Service Centre;;;2022;Downtown;"{""coordinates"": [-123.1019821</t>
  </si>
  <si>
    <t xml:space="preserve"> 49.2820738]</t>
  </si>
  <si>
    <t xml:space="preserve"> ""type"": ""Point""}";2022-05;49.2820738</t>
  </si>
  <si>
    <t>BP-2022-01575;2022-03-28;2022-05-12;45;19000.0;Addition / Alteration;840 CAMBIE STREET</t>
  </si>
  <si>
    <t xml:space="preserve"> BC V6B 0B4;"Field Review - Addition / Alteration - Roof Patio Exit Upgrade. Upgrading the exit doors to be code compliant and putting new push to exit emergency bar connected to the existing electrical strike and fire alarm. Upgrading exit lighting and emergency lighting and partial re-verification of fire alarm system.</t>
  </si>
  <si>
    <t>Letters of assurance submitted by: Sonia Mollaei</t>
  </si>
  <si>
    <t xml:space="preserve"> 778-833-0908</t>
  </si>
  <si>
    <t xml:space="preserve"> Electrical Schedule B</t>
  </si>
  <si>
    <t xml:space="preserve"> Barry McGinn</t>
  </si>
  <si>
    <t xml:space="preserve"> Reg. Arch. Architectural Schedule B</t>
  </si>
  <si>
    <t xml:space="preserve"> 604-473-9866. </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</si>
  <si>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Complexity;Barry McGinn DBA: McGinn Engineering &amp; Preservation Ltd.;"803 - 402 W Pender st</t>
  </si>
  <si>
    <t xml:space="preserve"> BC  V6B 1T6";Office Uses;General Office;;;2022;Downtown;"{""coordinates"": [-123.1153741</t>
  </si>
  <si>
    <t xml:space="preserve"> 49.2775596]</t>
  </si>
  <si>
    <t xml:space="preserve"> ""type"": ""Point""}";2022-05;49.2775596</t>
  </si>
  <si>
    <t>BP-2022-02516;2022-05-13;2022-05-18;5;0.0;Salvage and Abatement;2558 WILLIAM STREET</t>
  </si>
  <si>
    <t xml:space="preserve"> BC V5K 2Y4;"Low Density Housing - Salvage and Abatement - Salvage and abatement permit only for DB-2022-01933 and to be completed under the supervision of Qualified Professional. This permit does not authorize demolition</t>
  </si>
  <si>
    <t xml:space="preserve">QP: Ramin Hamidnejad of Kinetic OHS Services Ltd";;Monika Amini;"2088 Madison Avenue </t>
  </si>
  <si>
    <t># 2105</t>
  </si>
  <si>
    <t xml:space="preserve"> BC  V5C6T5";Dwelling Uses;One-Family Dwelling;;;2022;Hastings-Sunrise;"{""coordinates"": [-123.0532028</t>
  </si>
  <si>
    <t>BP-2021-04156;2021-08-03;2022-05-09;279;15000.0;Demolition / Deconstruction;1671 W 63RD AVENUE</t>
  </si>
  <si>
    <t xml:space="preserve"> BC V6P 2H7;"Low Density Housing - Demolition / Deconstruction - To demolish the existing one family dwelling building ($15</t>
  </si>
  <si>
    <t>Note: Pre-1950 recycling requirement: 75% of non-hazardous construction waste";;Vincent Wan DBA: D.V. Design Ltd.;"4038 Toronto Street</t>
  </si>
  <si>
    <t xml:space="preserve"> BC  V3B6X8";Dwelling Uses;One-Family Dwelling;;;2022;Marpole;"{""coordinates"": [-123.1453754</t>
  </si>
  <si>
    <t xml:space="preserve"> 49.2143319]</t>
  </si>
  <si>
    <t xml:space="preserve"> ""type"": ""Point""}";2022-05;49.2143319</t>
  </si>
  <si>
    <t>BP-2022-02088;2022-04-21;2022-05-26;35;0.0;Salvage and Abatement;2979 E 54TH AVENUE</t>
  </si>
  <si>
    <t xml:space="preserve"> BC V5S 1Y7;"Low Density Housing - Salvage and Abatement - Salvage and Abatement Permit only for Building permit: DB-2022-00520 and to be completed under the supervision of a qualified professional.  This permit does not authorize demolition</t>
  </si>
  <si>
    <t>Demolition Permit: DB-2022-02087</t>
  </si>
  <si>
    <t>Qualified Professional: Jereld Salazar (EMTEC Environmental</t>
  </si>
  <si>
    <t xml:space="preserve"> Health &amp; Safety Consulting Inc.) 604-369-7062";;Mike  Yan / Y&amp;L Developments Canada Ltd.  DBA: Y&amp;L Developments Canada Ltd.;"2555 e 8th ave </t>
  </si>
  <si>
    <t xml:space="preserve"> BC  V5M 1W3";Dwelling Uses;One-Family Dwelling;;;2022;Killarney;"{""coordinates"": [-123.0435274</t>
  </si>
  <si>
    <t xml:space="preserve"> 49.2204687]</t>
  </si>
  <si>
    <t xml:space="preserve"> ""type"": ""Point""}";2022-05;49.2204687</t>
  </si>
  <si>
    <t>BP-2022-01869;2022-04-08;2022-05-04;26;0.0;Salvage and Abatement;2852 W 42ND AVENUE</t>
  </si>
  <si>
    <t xml:space="preserve"> BC V6N 3G6;"Low Density Housing - Salvage and Abatement - Salvage and abatement permit only for DB-2022-00443 and to be completed under the supervision of a qualified professional. This permit does not authorize demolition</t>
  </si>
  <si>
    <t>QP: Ramin Hamidnejad - Kinetic OHS Services - 604-988-0099";;Keith Jakobsen DBA: Jakobsen Associates;"1662 W. 75th Avenue</t>
  </si>
  <si>
    <t xml:space="preserve"> BC  V6P 6G2";Dwelling Uses;One-Family Dwelling;;;2022;Kerrisdale;"{""coordinates"": [-123.1689784</t>
  </si>
  <si>
    <t xml:space="preserve"> 49.2334742]</t>
  </si>
  <si>
    <t xml:space="preserve"> ""type"": ""Point""}";2022-05;49.2334742</t>
  </si>
  <si>
    <t>DB-2021-02775;2021-06-04;2022-05-25;355;12000.0;Addition / Alteration;1895 W 14TH AVENUE</t>
  </si>
  <si>
    <t xml:space="preserve"> BC V6J 2J8;"Enquiry Centre - Addition / Alteration - 1895 W 14th Avenue.</t>
  </si>
  <si>
    <t>To repair the rear stairs on the north-east corner of this existing Heritage Registered B multiple conversion dwelling on this site.</t>
  </si>
  <si>
    <t xml:space="preserve">Scope of work pertains only to the uppermost and lowermost sections of the stairs. As a part of this repair all guardrails must be made to comply with VBBL. The existing non conforming winder can remain only if it is not being replaced. An additional handrail must be installed next to the non conforming winder.   </t>
  </si>
  <si>
    <t>OK for Field review as per Rosa Astorino - June 4</t>
  </si>
  <si>
    <t xml:space="preserve"> 2021";Renovation - Residential - Lower Complexity;Architect 57 Inc. DBA: Architect 57 Inc.;"203-2680 Shell Road</t>
  </si>
  <si>
    <t xml:space="preserve"> BC  V6X 4C9";Dwelling Uses;Multiple Conversion Dwelling;;;2022;Kitsilano;"{""coordinates"": [-123.1480468</t>
  </si>
  <si>
    <t xml:space="preserve"> 49.2593235]</t>
  </si>
  <si>
    <t xml:space="preserve"> ""type"": ""Point""}";2022-05;49.2593235</t>
  </si>
  <si>
    <t>BP-2022-01631;2022-03-30;2022-05-09;40;0.0;Salvage and Abatement;1850 GRAVELEY STREET</t>
  </si>
  <si>
    <t xml:space="preserve"> BC V5L 3B3;"Low Density Housing - Salvage and Abatement - Building Permit for DB-2022-01630 Building Permit for DB-2021-06846 2FD + LO (x1)</t>
  </si>
  <si>
    <t xml:space="preserve"> deconstruction or construction work. Early completion of Salvage &amp; Abatement will result in the property remaining vacant. It is the ownerâ€™s responsibility to maintain the property and house in a safe and secure manner prior to the Demolition Permit issuance and the commencement of demolition work at site.";;TIMOTHY TSE DBA: Cadlab Design Inc.;"225-8877 Odlin Cr.</t>
  </si>
  <si>
    <t xml:space="preserve"> BC  V6X 3Z7";Dwelling Uses;One-Family Dwelling;;;2022;Grandview-Woodland;"{""coordinates"": [-123.0665043</t>
  </si>
  <si>
    <t xml:space="preserve"> 49.2702165]</t>
  </si>
  <si>
    <t xml:space="preserve"> ""type"": ""Point""}";2022-05;49.2702165</t>
  </si>
  <si>
    <t>BP-2022-00273;2022-01-20;2022-05-12;112;70000.0;Addition / Alteration;6988 MCKINNON STREET</t>
  </si>
  <si>
    <t xml:space="preserve"> BC V5S 3G5;"High Density Housing / Commercial - Addition / Alteration - Building Permit for DP-2020-00101 </t>
  </si>
  <si>
    <t xml:space="preserve">Interior alterations and the change of use of this existing one-family dwelling with secondary suite (Group C) to Community Care Facility- Class B (Group C) for a MAXIMUM of 10 residents in this building on this site. </t>
  </si>
  <si>
    <t>Scope of work includes new single stage fire alarm system.</t>
  </si>
  <si>
    <t>Development Permit Approval Notes:</t>
  </si>
  <si>
    <t>The approval is for the exclusive use of ""Coast Foundation Society (1974)"" and shall be operated by Darrell Burnham (CEO) and doing business as (DBA): ""Coast Mental Health"".</t>
  </si>
  <si>
    <t>Related to BP-2022-00275</t>
  </si>
  <si>
    <t>Refer to this permit BP-2022-00273 for all drawings and documents for this scope of work.";;Rob Seversen DBA: Team Engineering Inc.;"866 West 22nd Avenue</t>
  </si>
  <si>
    <t>One-Family Dwelling;;;2022;Killarney;"{""coordinates"": [-123.038677</t>
  </si>
  <si>
    <t xml:space="preserve"> 49.2203356]</t>
  </si>
  <si>
    <t xml:space="preserve"> ""type"": ""Point""}";2022-05;49.2203356</t>
  </si>
  <si>
    <t>DB-2021-05818;2021-11-10;2022-05-10;181;120000.0;Addition / Alteration;1004 E 37TH AVENUE</t>
  </si>
  <si>
    <t xml:space="preserve"> BC V5W 1G3;"Low Density Housing - Addition / Alteration - Exterior and interior alterations and change one use to this existing one family dwelling to convert to one family dwelling with secondary suite. The scope of work includes to propose an addition half storey above the existing second floor and add a new roof deck off the half storey.</t>
  </si>
  <si>
    <t xml:space="preserve"> 778.316.9053";;ACHILLES PORRAS;"6167 SOPHIA ST</t>
  </si>
  <si>
    <t xml:space="preserve"> BC  V5W 3Y5";Dwelling Uses;One-family Dwelling w/Sec Suite;;;2022;Kensington-Cedar Cottage;"{""coordinates"": [-123.084536</t>
  </si>
  <si>
    <t xml:space="preserve"> 49.2362596]</t>
  </si>
  <si>
    <t xml:space="preserve"> ""type"": ""Point""}";2022-05;49.2362596</t>
  </si>
  <si>
    <t>BP-2021-06328;2021-12-01;2022-05-20;170;400000.0;Addition / Alteration;620 CLARK DRIVE</t>
  </si>
  <si>
    <t xml:space="preserve"> BC V5L 3H8;"Field Review - Addition / Alteration - 620 Clark Drive</t>
  </si>
  <si>
    <t>Interior alterations to change the use from Catering Establishment to Social Service Centre in this unit 620 Clark Drive</t>
  </si>
  <si>
    <t xml:space="preserve">Architectural Schedule B provided by Dane Jansen </t>
  </si>
  <si>
    <t>Electrical Schedule B provided by Birinder Walla</t>
  </si>
  <si>
    <t>Mechanical Plumbing Schedule B provided by Christopher Liu</t>
  </si>
  <si>
    <t xml:space="preserve">E2 - Upgrade to incorporate Automatic Full OFF </t>
  </si>
  <si>
    <t xml:space="preserve">OK for field review per Dan Honan";Renovation - Commercial/ Mixed Use - Lower Complexity;Dane Jansen DBA: DYS Architecture;"260-1770 Burrard </t>
  </si>
  <si>
    <t>BP-2022-01682;2022-04-01;2022-05-16;45;30000.0;Addition / Alteration;511 W 7TH AVENUE</t>
  </si>
  <si>
    <t xml:space="preserve"> BC V5Z 4R2;"Field Review - Addition / Alteration - #206 - 2nd Floor</t>
  </si>
  <si>
    <t>Interior alterations to provide bathroom improvements to this existing dwelling unit on the 2nd floor (#206) in this existing mixed-used building on the site.</t>
  </si>
  <si>
    <t>Scope of work:  bathroom upgrade which includes replacing tub with shower</t>
  </si>
  <si>
    <t xml:space="preserve"> new toilet and vanity</t>
  </si>
  <si>
    <t>OK For Field Review per Kim V - Apr 1/22</t>
  </si>
  <si>
    <t xml:space="preserve"> timers and/or motion detectors on interior lights</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</si>
  <si>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Complexity;BRIAN MCGIVERN DBA: McGivern Construction Ltd.;"808 East 14th Ave</t>
  </si>
  <si>
    <t xml:space="preserve"> BC  V5T 2N6";Dwelling Uses;Multiple Dwelling;;;2022;Fairview;"{""coordinates"": [-123.1160036</t>
  </si>
  <si>
    <t xml:space="preserve"> 49.2652274]</t>
  </si>
  <si>
    <t xml:space="preserve"> ""type"": ""Point""}";2022-05;49.2652274</t>
  </si>
  <si>
    <t>BP-2022-01909;2022-04-11;2022-05-27;46;0.0;Salvage and Abatement;153 W 20TH AVENUE</t>
  </si>
  <si>
    <t xml:space="preserve"> BC V5Y 2C4;"Low Density Housing - Salvage and Abatement - Salvage and abatement permit only for DB-2022-00806 and to be completed under the supervision of a qualified professional. This permit does not authorize demolition</t>
  </si>
  <si>
    <t>QP: Peter Van Bakel - British Columbia Qualified Professionals - 604-780-5683";;Matthew Cheng DBA: Matthew Cheng Architect Inc.;"#202 - 670 Evans Ave</t>
  </si>
  <si>
    <t xml:space="preserve"> BC  V6A 2K9";Dwelling Uses;One-Family Dwelling;;;2022;Riley Park;"{""coordinates"": [-123.1086387</t>
  </si>
  <si>
    <t xml:space="preserve"> 49.2531224]</t>
  </si>
  <si>
    <t xml:space="preserve"> ""type"": ""Point""}";2022-05;49.2531224</t>
  </si>
  <si>
    <t>BP-2020-01251;2020-04-08;2022-05-20;772;35000.0;Addition / Alteration;3431 W BROADWAY</t>
  </si>
  <si>
    <t xml:space="preserve"> BC;"High Density Housing / Commercial - Addition / Alteration - Change of Major Occupancy Classification</t>
  </si>
  <si>
    <t>Interior renovation only</t>
  </si>
  <si>
    <t xml:space="preserve"> change of use and major occupancy classification</t>
  </si>
  <si>
    <t xml:space="preserve"> and to expand the restaurant unit at 3431 W Broadway into the adjacent retail unit. No work to the kitchen cooking equipment and their ventilation system is proposed.</t>
  </si>
  <si>
    <t>1. Class-1 Cooking Operation.</t>
  </si>
  <si>
    <t>2. Occupant load (interior</t>
  </si>
  <si>
    <t xml:space="preserve"> exterior patio</t>
  </si>
  <si>
    <t xml:space="preserve"> and staff) is 123 Persons</t>
  </si>
  <si>
    <t>3. Permit is reviewed for compliance with VBBL 2019";;Adam Auger DBA: Third Axis Design Ltd;"#400 - 319 W Hastings St</t>
  </si>
  <si>
    <t xml:space="preserve"> BC  V6B 1H6";Service Uses;Restaurant - Class 1;;;2022;Kitsilano;"{""coordinates"": [-123.1807803</t>
  </si>
  <si>
    <t xml:space="preserve"> 49.2643442]</t>
  </si>
  <si>
    <t xml:space="preserve"> ""type"": ""Point""}";2022-05;49.2643442</t>
  </si>
  <si>
    <t>BP-2022-01033;2022-02-25;2022-05-09;73;50000.0;Addition / Alteration;6160 ST. CATHERINES STREET</t>
  </si>
  <si>
    <t xml:space="preserve"> BC V5W 3G6;"Field Review - Addition / Alteration - Exterior and Interior alterations to remove work without permit at this existing one family dwelling building on this site.</t>
  </si>
  <si>
    <t>Exterior alterations:</t>
  </si>
  <si>
    <t>1) To remove the unauthorized awning at the rear over sundeck.</t>
  </si>
  <si>
    <t>2) To remove unauthorized storage located on rear sundeck.</t>
  </si>
  <si>
    <t>3) To remove concrete at the rear driveway and change grass with tire strips.</t>
  </si>
  <si>
    <t>4) To remove both unauthorized exterior doors on north elevation along the garage.</t>
  </si>
  <si>
    <t>5) To remove unauthorized window on the north elevation along the garage.</t>
  </si>
  <si>
    <t>6) To remove unauthorized window on the south elevation along the garage.</t>
  </si>
  <si>
    <t>7) To validate exterior changes to the impermeable site coverage.</t>
  </si>
  <si>
    <t>8) To remove exterior side door closest to the chimney.</t>
  </si>
  <si>
    <t>Interior alterations:</t>
  </si>
  <si>
    <t>1) To remove both unauthorized dwelling units in the basement. The cooking facilities</t>
  </si>
  <si>
    <t xml:space="preserve"> kitchen hood</t>
  </si>
  <si>
    <t xml:space="preserve"> fan</t>
  </si>
  <si>
    <t xml:space="preserve"> range up to the supply breaker and sink are to be removed and the pipes to be permanently cap off sink</t>
  </si>
  <si>
    <t xml:space="preserve"> including any discontinued domestic water pipes and drainage pipes.</t>
  </si>
  <si>
    <t>2) To reinstate the internal access between the main and the basement</t>
  </si>
  <si>
    <t>3) To remove unauthorized partition walls and doors in the garage.</t>
  </si>
  <si>
    <t>4) to validate interior layout of the main and basement levels.</t>
  </si>
  <si>
    <t>Schedule B provided by Jason Hui</t>
  </si>
  <si>
    <t xml:space="preserve"> P.eng</t>
  </si>
  <si>
    <t>Related to Case file: CF-2020-014676";Renovation - Residential - Lower Complexity;Olive Luo;"422 Richards St</t>
  </si>
  <si>
    <t xml:space="preserve"> BC  V6B 2Z4";Dwelling Uses;One-Family Dwelling;;;2022;Sunset;"{""coordinates"": [-123.0861465</t>
  </si>
  <si>
    <t xml:space="preserve"> 49.2285383]</t>
  </si>
  <si>
    <t xml:space="preserve"> ""type"": ""Point""}";2022-05;49.2285383</t>
  </si>
  <si>
    <t>BP-2022-01629;2022-03-30;2022-05-05;36;90000.0;Addition / Alteration;890 W PENDER STREET</t>
  </si>
  <si>
    <t xml:space="preserve"> BC V6C 1J9;"Field Review - Addition / Alteration - #750 - 7th Floor</t>
  </si>
  <si>
    <t>Interior alterations to provide tenant improvement for a new office tenant on the 7th floor (#750) in this existing commercial building on the site.</t>
  </si>
  <si>
    <t>Scope of work:  Demolish/construct new partition walls to create office rooms</t>
  </si>
  <si>
    <t xml:space="preserve"> new doors</t>
  </si>
  <si>
    <t>E2 - Retrofit Path: BOMA BESt (Path 1) - No Additional Upgrades Req'd</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</si>
  <si>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Complexity;Reotech Construction Ltd. DBA: Reotech Construction Ltd;"#108-1550 Hartley Avenue</t>
  </si>
  <si>
    <t xml:space="preserve"> BC  V3K 7A1";Office Uses;General Office;;;2022;Downtown;"{""coordinates"": [-123.1167869</t>
  </si>
  <si>
    <t xml:space="preserve"> 49.2855596]</t>
  </si>
  <si>
    <t xml:space="preserve"> ""type"": ""Point""}";2022-05;49.2855596</t>
  </si>
  <si>
    <t>BP-2022-01184;2022-03-07;2022-05-03;57;1557739.0;Addition / Alteration;550 W HASTINGS STREET</t>
  </si>
  <si>
    <t xml:space="preserve"> BC V6B 1L6;"High Density Housing / Commercial - Addition / Alteration - Elevator modernization</t>
  </si>
  <si>
    <t xml:space="preserve">Interior alterations to provide elevator modernization to the existing addressable two-stage fire alarm system to incorporate emergency recall of four elevators to meet the requirements of CSA-B44 in this existing 23-storey commercial (hotel) building on this site. </t>
  </si>
  <si>
    <t xml:space="preserve"> heat detectors and fire alarm strobes.</t>
  </si>
  <si>
    <t xml:space="preserve"> new elevator machines</t>
  </si>
  <si>
    <t xml:space="preserve"> operating fixtures</t>
  </si>
  <si>
    <t xml:space="preserve"> lobby emergency phone panel</t>
  </si>
  <si>
    <t xml:space="preserve"> relays and reprogram existing addressable FAS initiation devices to allow for activation of the automatic emergency elevator recall sequence. </t>
  </si>
  <si>
    <t xml:space="preserve"> P. Eng. </t>
  </si>
  <si>
    <t>- Automatic emergency recall (main - ground floor</t>
  </si>
  <si>
    <t xml:space="preserve"> alternate - 4th floor)";;Vanness Shen DBA: Gunn Consultants;"1020 mainland street</t>
  </si>
  <si>
    <t xml:space="preserve"> BC  V6B2T5";Service Uses;Hotel;;;2022;Downtown;"{""coordinates"": [-123.1126567</t>
  </si>
  <si>
    <t xml:space="preserve"> 49.2841252]</t>
  </si>
  <si>
    <t xml:space="preserve"> ""type"": ""Point""}";2022-05;49.2841252</t>
  </si>
  <si>
    <t>DB-2019-03181;2019-07-18;2022-05-10;1027;2205000.0;Addition / Alteration;3989 DUMFRIES STREET</t>
  </si>
  <si>
    <t xml:space="preserve"> BC V5N 5R3;"High Density Housing / Commercial - Addition / Alteration - Exterior alterations for an envelope and balcony repair to the residential portion only to this existing 3-storey mixed-use commercial/residential building.</t>
  </si>
  <si>
    <t xml:space="preserve">1. This application was reviewed and approved under VBBL 2019 (#12511). </t>
  </si>
  <si>
    <t xml:space="preserve">2. Residential units are on the upper 2 storeys of the building. </t>
  </si>
  <si>
    <t>3. No electrical or mechanical work proposed.</t>
  </si>
  <si>
    <t>4. All existing window and door openings to remain the same sizes.</t>
  </si>
  <si>
    <t>5. Building envelope professional: Karen Kwan at 604.738.0048";;Madlen Reid DBA: Read Jones Christofferson;"1285 W Broadway</t>
  </si>
  <si>
    <t xml:space="preserve"> BC  V6H 3X8";Dwelling Uses;Multiple Dwelling;;;2022;Kensington-Cedar Cottage;"{""coordinates"": [-123.0737233</t>
  </si>
  <si>
    <t xml:space="preserve"> 49.2496588]</t>
  </si>
  <si>
    <t xml:space="preserve"> ""type"": ""Point""}";2022-05;49.2496588</t>
  </si>
  <si>
    <t>BP-2022-02483;2022-05-11;2022-05-16;5;30000.0;Addition / Alteration;1371 HARWOOD STREET</t>
  </si>
  <si>
    <t xml:space="preserve"> BC V6E 1S6;"Field Review - Addition / Alteration - Floor 3 - Unit 301</t>
  </si>
  <si>
    <t>Interior alterations to provide tenant improvements to this existing multi dwelling building on this site.</t>
  </si>
  <si>
    <t>Scope of Work: Interior renovations and cosmetic work.</t>
  </si>
  <si>
    <t>Okay for DTI processing as per J. Bal May 11 2022.</t>
  </si>
  <si>
    <t>E2 Upgrade -Appliances - Upgrade to an Energuide/Energy Star appliance (fridge; dishwasher)";Renovation - Residential - Lower Complexity;McCuaig and Associates Engineering Ltd.;"200 - 3999 Henning Drive</t>
  </si>
  <si>
    <t xml:space="preserve"> BC  V5C 6P9";Dwelling Uses;Dwelling Unit;;;2022;West End;"{""coordinates"": [-123.137945</t>
  </si>
  <si>
    <t xml:space="preserve"> 49.2823486]</t>
  </si>
  <si>
    <t xml:space="preserve"> ""type"": ""Point""}";2022-05;49.2823486</t>
  </si>
  <si>
    <t>BP-2022-01868;2022-04-08;2022-05-06;28;30000.0;Addition / Alteration;945 JERVIS STREET</t>
  </si>
  <si>
    <t xml:space="preserve"> BC V6E 2B8;"Field Review - Addition / Alteration - Unit 104 - 1ST Floor</t>
  </si>
  <si>
    <t xml:space="preserve">Interior alterations to provide improvements to this existing dwelling unit (#104) on the 1ST floor of this existing multiple dwelling building on this site. </t>
  </si>
  <si>
    <t>Energy upgrade: E2-Appliances - Upgrade to an Energuide/Energy Star appliance (fridge; dishwasher)</t>
  </si>
  <si>
    <t>Ok'd for DTI by Shelley D.";Renovation - Residential - Lower Complexity;McCuaig and Associates Engineering Ltd.;"200 - 3999 Henning Drive</t>
  </si>
  <si>
    <t>BP-2022-01607;2022-03-29;2022-05-17;49;13750.0;Addition / Alteration;1326 W 13TH AVENUE</t>
  </si>
  <si>
    <t xml:space="preserve"> BC V6H 1N8;"High Density Housing / Commercial - Addition / Alteration - Interior alterations to provide elevator modernization for this existing single stage fire alarm system in this existing 7 storey multiple dwelling building</t>
  </si>
  <si>
    <t>Main Recall level - 1st storey</t>
  </si>
  <si>
    <t xml:space="preserve"> Alternate Recall level - 2nd storey</t>
  </si>
  <si>
    <t xml:space="preserve">Scope: </t>
  </si>
  <si>
    <t>Elevator Machine Room:</t>
  </si>
  <si>
    <t>â€¢ Replacement of the elevator motor fused disconnect switch</t>
  </si>
  <si>
    <t>â€¢ Replacement of the elevator cab fused disconnect switch</t>
  </si>
  <si>
    <t>â€¢ Replacement of the existing receptacles with GFCI type receptacle</t>
  </si>
  <si>
    <t>â€¢ Addition of new telephone line for an elevator phone</t>
  </si>
  <si>
    <t>â€¢ Addition of fire alarm relays for elevator recall</t>
  </si>
  <si>
    <t>â€¢ Replacement of existing luminaire(s) with new LED linear strip lights c/w wire guards</t>
  </si>
  <si>
    <t>â€¢ Replacement of smoke detector with new for elevator recall</t>
  </si>
  <si>
    <t>Elevator Pit:</t>
  </si>
  <si>
    <t>â€¢ Replacement of the existing luminaire(s) with new LED linear strip lights c/w wire guards</t>
  </si>
  <si>
    <t>â€¢ Replacement of the existing receptacle with GFCI type receptacle</t>
  </si>
  <si>
    <t>â€¢ Addition of new heat detector for elevator recall</t>
  </si>
  <si>
    <t>Elevator lobbies (Typical all floors):</t>
  </si>
  <si>
    <t>â€¢ Replacement of smoke detectors for elevator recall</t>
  </si>
  <si>
    <t>Main Building Entrance:</t>
  </si>
  <si>
    <t>â€¢ Update and reprogram existing fire alarm panel and annunciator for new elevator recall</t>
  </si>
  <si>
    <t>\t\t\t\t\t</t>
  </si>
  <si>
    <t>*** This permit has been reviewed under the requirements of the VBBL #12511 (2019) ***</t>
  </si>
  <si>
    <t>- Electrical Permit is required";;Action Electric Ltd DBA: Action Electric;"3250 Beta Avenue</t>
  </si>
  <si>
    <t xml:space="preserve"> BC  V5G 4K4";Dwelling Uses;Multiple Dwelling;;;2022;Fairview;"{""coordinates"": [-123.1345327</t>
  </si>
  <si>
    <t xml:space="preserve"> 49.2595059]</t>
  </si>
  <si>
    <t xml:space="preserve"> ""type"": ""Point""}";2022-05;49.2595059</t>
  </si>
  <si>
    <t>BP-2022-02463;2022-05-10;2022-05-25;15;26100.0;Addition / Alteration;400 BURRARD STREET</t>
  </si>
  <si>
    <t xml:space="preserve"> BC V6C 3A6;"Field Review - Addition / Alteration - #810 - 8th Floor</t>
  </si>
  <si>
    <t>Interior alterations to remove all interior walls from this existing vacant office space on the 8th floor (#810) to create a shell space for future tenant in this existing commercial building on this site.</t>
  </si>
  <si>
    <t>Scope: Demolish entire suite</t>
  </si>
  <si>
    <t xml:space="preserve"> remove all walls</t>
  </si>
  <si>
    <t xml:space="preserve"> glazing and millwork.  Electrical</t>
  </si>
  <si>
    <t xml:space="preserve"> plumbing &amp; sprinkler work to suit.</t>
  </si>
  <si>
    <t>Separate permit required for future tenant improvements.</t>
  </si>
  <si>
    <t>TENANT:  Intact Insurance Company</t>
  </si>
  <si>
    <t>OK For Field Review per Shelley D - May 10/22</t>
  </si>
  <si>
    <t>Note: Energy trigger not required BOMA BEST building</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</si>
  <si>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Complexity;Totalplan Admin DBA: Totalplan Inc.;"350 - 1095 West Pender Street</t>
  </si>
  <si>
    <t xml:space="preserve"> BC  V6E 2M6";Office Uses;General Office;;;2022;Downtown;"{""coordinates"": [-123.1170233</t>
  </si>
  <si>
    <t>DB-2021-03545;2021-07-09;2022-05-25;320;15000.0;Demolition / Deconstruction;121 E 42ND AVENUE</t>
  </si>
  <si>
    <t xml:space="preserve"> BC V5W 1S5;"Low Density Housing - Demolition / Deconstruction - Demolition â€“ Conventional (Standard)</t>
  </si>
  <si>
    <t xml:space="preserve"> BC  V6K 2Y4";Dwelling Uses;One-Family Dwelling;JVT EXCAVATING &amp; DEMOLITION LTD;;2022;Sunset;"{""coordinates"": [-123.1031908</t>
  </si>
  <si>
    <t>BP-2021-05222;2021-10-07;2022-05-27;232;15000.0;Demolition / Deconstruction;3585 MCGILL STREET</t>
  </si>
  <si>
    <t xml:space="preserve"> BC V5K 1J2;"Low Density Housing - Demolition / Deconstruction - To demolish the existing one family dwelling building ($15</t>
  </si>
  <si>
    <t>Note: Pre-1950 recycling requirement: 75% of non-hazardous construction waste";;Michael Lu DBA: DWG Design Work Group Ltd.;"#203 - 5066 Kingsway</t>
  </si>
  <si>
    <t xml:space="preserve"> BC  V5H 2E7";Dwelling Uses;One-Family Dwelling;JVT EXCAVATING &amp; DEMOLITION LTD;;2022;Hastings-Sunrise;"{""coordinates"": [-123.0262634</t>
  </si>
  <si>
    <t xml:space="preserve"> 49.2890041]</t>
  </si>
  <si>
    <t xml:space="preserve"> ""type"": ""Point""}";2022-05;49.2890041</t>
  </si>
  <si>
    <t>BP-2022-02069;2022-04-20;2022-05-16;26;0.0;Salvage and Abatement;2050 W 61ST AVENUE</t>
  </si>
  <si>
    <t xml:space="preserve"> BC V6P 2C7;"Low Density Housing - Salvage and Abatement - Salvage and abatement permit only for DB-2022-00456 and to be completed under the supervision of a qualified professional. This permit does not authorize demolition</t>
  </si>
  <si>
    <t>Demolition/ Deconstruction Permit: BP-2022-02068</t>
  </si>
  <si>
    <t>Building Permit: DB-2022-00456";;Mo Maani;"5200-4000 No 3 Rd</t>
  </si>
  <si>
    <t xml:space="preserve"> BC  V6X 0J8";Dwelling Uses;One-Family Dwelling;JVT EXCAVATING &amp; DEMOLITION LTD;;2022;Kerrisdale;"{""coordinates"": [-123.1533543</t>
  </si>
  <si>
    <t xml:space="preserve"> 49.2158041]</t>
  </si>
  <si>
    <t xml:space="preserve"> ""type"": ""Point""}";2022-05;49.2158041</t>
  </si>
  <si>
    <t>BP-2022-00929;2022-02-22;2022-05-27;94;15000.0;Demolition / Deconstruction;3958 W 19TH AVENUE</t>
  </si>
  <si>
    <t xml:space="preserve"> BC V6S 1E1;"Low Density Housing - Demolition / Deconstruction - To demolish the existing one family dwelling building ($15</t>
  </si>
  <si>
    <t>75% Recycling Rate of Building Materials Required";;Vincent Wan DBA: D.V. Design Ltd.;"4038 Toronto Street</t>
  </si>
  <si>
    <t xml:space="preserve"> BC  V3B6X8";Dwelling Uses;One-Family Dwelling;Trust Excavation &amp; Demolition Ltd;;2022;Dunbar-Southlands;"{""coordinates"": [-123.1923938</t>
  </si>
  <si>
    <t xml:space="preserve"> 49.2553525]</t>
  </si>
  <si>
    <t xml:space="preserve"> ""type"": ""Point""}";2022-05;49.2553525</t>
  </si>
  <si>
    <t>BP-2022-01582;2022-03-28;2022-05-16;49;0.0;Salvage and Abatement;786 E 23RD AVENUE</t>
  </si>
  <si>
    <t xml:space="preserve"> BC V5V 1Y1;"Low Density Housing - Salvage and Abatement - Salvage and abatement permit only for DB-2021-06889 and to be completed under the supervision of a qualified professional work. This permit does not authorize demolition</t>
  </si>
  <si>
    <t>QP: Tarlochan (Terry) Sunar - MCA Environmental Consulting Inc - (604)-805-1344";;Dee Spencer DBA: Terra Firma Design Ltd.;"5620 EAGLE COURT</t>
  </si>
  <si>
    <t xml:space="preserve"> BC  V3S4N8";2022;Kensington-Cedar Cottage;"{""coordinates"": [-123.0881753</t>
  </si>
  <si>
    <t xml:space="preserve"> 49.2498157]</t>
  </si>
  <si>
    <t xml:space="preserve"> ""type"": ""Point""}";2022-05;49.2498157</t>
  </si>
  <si>
    <t>DB-2021-04049;2021-07-28;2022-05-09;285;15000.0;Demolition / Deconstruction;7209 LANCASTER PLACE</t>
  </si>
  <si>
    <t xml:space="preserve"> BC V5S 3B5;"Low Density Housing - Demolition / Deconstruction - Demolition â€“ Conventional (Standard)</t>
  </si>
  <si>
    <t>Kingsman Excavating Ltd. (Jas Dhami)   (604)-354-9049";;Terry Chen DBA: T Chen Custom Homes / TC Studio;"296-4388 Still Creek Ave</t>
  </si>
  <si>
    <t xml:space="preserve"> BC  V5C 6C6";Dwelling Uses;One-Family Dwelling;Kingsman Excavating Ltd.;"Unit 1104</t>
  </si>
  <si>
    <t xml:space="preserve"> BC  V3S4N8";2022;Killarney;"{""coordinates"": [-123.043001</t>
  </si>
  <si>
    <t>BP-2022-02231;2022-04-28;2022-05-11;13;0.0;Salvage and Abatement;503 E 58TH AVENUE</t>
  </si>
  <si>
    <t xml:space="preserve"> BC V5X 1W1;"Low Density Housing - Salvage and Abatement - Salvage and Abatement Permit only for Building permit: DB-2022-00603 and to be completed under the supervision of a qualified professional.  This permit does not authorize demolition</t>
  </si>
  <si>
    <t>Demolition Permit: DB-2022-02230</t>
  </si>
  <si>
    <t xml:space="preserve">QP: Kinetic OHS Services Ltd.";;Sukhbir  Dhaliwal / Mountainview Enterprises Ltd.  DBA: Mountainview Enterprises Ltd.;"2748 West 22nd Avenue </t>
  </si>
  <si>
    <t xml:space="preserve"> BC  V3S4N8";2022;Sunset;"{""coordinates"": [-123.0946067</t>
  </si>
  <si>
    <t xml:space="preserve"> 49.2175065]</t>
  </si>
  <si>
    <t xml:space="preserve"> ""type"": ""Point""}";2022-05;49.2175065</t>
  </si>
  <si>
    <t>BP-2021-01197;2021-03-30;2022-05-24;420;0.0;Salvage and Abatement;1535 GRANT STREET</t>
  </si>
  <si>
    <t xml:space="preserve"> BC  V3S4N8";2022;Grandview-Woodland;"{""coordinates"": [-123.072555</t>
  </si>
  <si>
    <t xml:space="preserve"> 49.2716598]</t>
  </si>
  <si>
    <t xml:space="preserve"> ""type"": ""Point""}";2022-05;49.2716598</t>
  </si>
  <si>
    <t>BP-2021-01221;2021-03-31;2022-05-24;419;0.0;Salvage and Abatement;1557 GRANT STREET</t>
  </si>
  <si>
    <t xml:space="preserve"> BC  V3S4N8";2022;Grandview-Woodland;"{""coordinates"": [-123.0721429</t>
  </si>
  <si>
    <t xml:space="preserve"> 49.2716577]</t>
  </si>
  <si>
    <t xml:space="preserve"> ""type"": ""Point""}";2022-05;49.2716577</t>
  </si>
  <si>
    <t>BP-2022-02509;2022-05-12;2022-05-19;7;30000.0;Addition / Alteration;1255 PENDRELL STREET</t>
  </si>
  <si>
    <t xml:space="preserve"> BC V6E 1L7;"Field Review - Addition / Alteration - #1507- 15th floor</t>
  </si>
  <si>
    <t>Interior alterations to provide improvements to the bathroom and kitchen in this existing unit on the 15th floor (#1507) in this multiple dwelling building on this site.</t>
  </si>
  <si>
    <t>This scope of work includes kitchen and the bathroom interior renovation.</t>
  </si>
  <si>
    <t>Energy Upgrade: E2-Appliances - Upgrade to an Energuide/Energy Star appliance (fridge; dishwasher).</t>
  </si>
  <si>
    <t xml:space="preserve"> Plumbing and Electrical Schedule B submitted by John J McCuaig</t>
  </si>
  <si>
    <t xml:space="preserve"> P.Eng. - 604.255.0992</t>
  </si>
  <si>
    <t>OK to process as DTI as per Nehzat J. on May 13</t>
  </si>
  <si>
    <t xml:space="preserve"> 2022.";Renovation - Residential - Lower Complexity;McCuaig and Associates Engineering Ltd.;"200 - 3999 Henning Drive</t>
  </si>
  <si>
    <t xml:space="preserve"> BC  V5A 3J7";2022;West End;"{""coordinates"": [-123.132596</t>
  </si>
  <si>
    <t xml:space="preserve"> 49.2830624]</t>
  </si>
  <si>
    <t xml:space="preserve"> ""type"": ""Point""}";2022-05;49.2830624</t>
  </si>
  <si>
    <t>BP-2022-02187;2022-04-27;2022-05-19;22;30000.0;Addition / Alteration;1255 PENDRELL STREET</t>
  </si>
  <si>
    <t xml:space="preserve"> BC V6E 1L7;"Field Review - Addition / Alteration - #904- 9th floor</t>
  </si>
  <si>
    <t>Interior alterations to provide improvements to the bathroom and kitchen in this existing unit on the 9th floor (#904) in this multiple dwelling building on this site.</t>
  </si>
  <si>
    <t>OK to process as DTI as per Nehzat J. on April 27</t>
  </si>
  <si>
    <t>BP-2022-01602;2022-03-29;2022-05-12;44;0.0;Salvage and Abatement;528 E 56TH AVENUE</t>
  </si>
  <si>
    <t xml:space="preserve"> BC V5X 1R7;"Low Density Housing - Salvage and Abatement - Salvage and abatement permit only for DB-2021-06838 and to be completed under the supervision of a qualified professional work. This permit does not authorize demolition</t>
  </si>
  <si>
    <t>QP: Ramin Hamidnejad - Kinetic OHS Services Ltd - (604)-988-0099";;Harjit Dhillon;"85 East 56th Avenue</t>
  </si>
  <si>
    <t xml:space="preserve"> BC  V5X1P7";Dwelling Uses;One-Family Dwelling;Bhullar Excavating and Demolition;;2022;Sunset;"{""coordinates"": [-123.0942427</t>
  </si>
  <si>
    <t xml:space="preserve"> 49.218938]</t>
  </si>
  <si>
    <t xml:space="preserve"> ""type"": ""Point""}";2022-05;49.218938</t>
  </si>
  <si>
    <t>DB-2021-06369;2021-12-03;2022-05-17;165;15000.0;Demolition / Deconstruction;3178 E 21ST AVENUE</t>
  </si>
  <si>
    <t xml:space="preserve"> BC V5M 2W9;"Low Density Housing - Demolition / Deconstruction - To demolish the existing one family dwelling building ($15</t>
  </si>
  <si>
    <t>Demo Declaration â€“ Bhullar Excavating and Demolition (778-891-4556)";;Ronald Mok;"3342 East 23rd Avenue</t>
  </si>
  <si>
    <t xml:space="preserve"> BC  V5R 1B9";Dwelling Uses;One-Family Dwelling;Bhullar Excavating and Demolition;;2022;Renfrew-Collingwood;"{""coordinates"": [-123.0371577</t>
  </si>
  <si>
    <t>BP-2022-02541;2022-05-16;2022-05-26;10;0.0;Salvage and Abatement;2740 NAPIER STREET</t>
  </si>
  <si>
    <t xml:space="preserve"> BC V5K 2W8;"Low Density Housing - Salvage and Abatement - Salvage and Abatement Permit only for Building permit: DB-2022-02268 and to be completed under the supervision of a qualified professional.  This permit does not authorize demolition</t>
  </si>
  <si>
    <t>Deconstruction Permit: BP-2022-02540</t>
  </si>
  <si>
    <t>Qualified Professional: Ramind Hamidnejad (Kinetic OHS Services Ltd) 604-988-0099";;Sharlene Birch DBA: Silvercrest Custom Homes and Renovations;"2314 Oneida Dr</t>
  </si>
  <si>
    <t xml:space="preserve"> BC  V3J 7A8";Dwelling Uses;One-Family Dwelling;Mash Construction Ltd.;;2022;Hastings-Sunrise;"{""coordinates"": [-123.0483273</t>
  </si>
  <si>
    <t xml:space="preserve"> 49.2747291]</t>
  </si>
  <si>
    <t xml:space="preserve"> ""type"": ""Point""}";2022-05;49.2747291</t>
  </si>
  <si>
    <t>BP-2020-01008;2020-03-12;2022-05-24;803;50000.0;Demolition / Deconstruction;5520 DUNBAR STREET</t>
  </si>
  <si>
    <t xml:space="preserve"> BC V6N 1W6;"Enquiry Centre - Demolition / Deconstruction - To demolish this one storey commercial building to grade. ($50</t>
  </si>
  <si>
    <t>000.00)</t>
  </si>
  <si>
    <t xml:space="preserve"> March 12</t>
  </si>
  <si>
    <t>Related to Demo BP-2020-01008</t>
  </si>
  <si>
    <t xml:space="preserve"> S&amp;A BP-2020-01013";;Cheryl Fu DBA: 552080 Investments Ltd.;"#1108-1166 Alberni Street</t>
  </si>
  <si>
    <t xml:space="preserve"> BC  V6E 3Z3";Institutional Uses</t>
  </si>
  <si>
    <t>Retail Uses;Child Day Care Facility</t>
  </si>
  <si>
    <t xml:space="preserve">Retail Store;Evergreen Demolition Ltd;"2966 Pheasant Street  </t>
  </si>
  <si>
    <t xml:space="preserve"> BC  V3B 1A1";2022;Dunbar-Southlands;"{""coordinates"": [-123.1850259</t>
  </si>
  <si>
    <t xml:space="preserve"> 49.2362092]</t>
  </si>
  <si>
    <t xml:space="preserve"> ""type"": ""Point""}";2022-05;49.2362092</t>
  </si>
  <si>
    <t>BP-2021-03177;2021-06-22;2022-05-13;325;30000000.0;New Building;1888 SCOTIA STREET</t>
  </si>
  <si>
    <t xml:space="preserve"> BC;"Certified Professional Program - New Building - Construction of a 10 storey mixed-use development consisting of 2 levels underground parking</t>
  </si>
  <si>
    <t xml:space="preserve"> 2 levels commercial mixed use (including 3 industrial flex space ( brewing/manufacturing ) and one restaurant</t>
  </si>
  <si>
    <t xml:space="preserve"> residential amenity space</t>
  </si>
  <si>
    <t xml:space="preserve"> and 133 single and 2-storey rental residential apartments.</t>
  </si>
  <si>
    <t>13-May-2022- Stage 1 (excavation</t>
  </si>
  <si>
    <t xml:space="preserve"> shoring - to install secant piles on all 4 sides on this site</t>
  </si>
  <si>
    <t xml:space="preserve"> and  foundation to grade structural only)  issued. </t>
  </si>
  <si>
    <t>Stage 2 ( full Permit)  in review";;John Buscemi</t>
  </si>
  <si>
    <t>C.P. DBA: GHL Consultants Ltd;"Suite 800 â€“ 700 West Pender Street</t>
  </si>
  <si>
    <t xml:space="preserve"> BC  V6C 1G8";Dwelling Uses</t>
  </si>
  <si>
    <t>Manufacturing Uses</t>
  </si>
  <si>
    <t>Parking Uses</t>
  </si>
  <si>
    <t>Service Uses;Brewing or Distilling</t>
  </si>
  <si>
    <t>Multiple Dwelling</t>
  </si>
  <si>
    <t>Parking Garage</t>
  </si>
  <si>
    <t xml:space="preserve">Restaurant - Class 2;Syncra Construction Corp;"4180 LOUGHEED HIGHWAY  </t>
  </si>
  <si>
    <t>Unit 301</t>
  </si>
  <si>
    <t xml:space="preserve"> BC  V5C 6A7";2022;Strathcona;"{""coordinates"": [-123.0980542</t>
  </si>
  <si>
    <t xml:space="preserve"> 49.2677978]</t>
  </si>
  <si>
    <t xml:space="preserve"> ""type"": ""Point""}";2022-05;49.2677978</t>
  </si>
  <si>
    <t>DB-2021-05872;2021-11-13;2022-05-26;194;1383250.0;New Building;1295 W 26TH AVENUE</t>
  </si>
  <si>
    <t xml:space="preserve"> BC V6H 2A8;"Low Density Housing - New Building - 1FD</t>
  </si>
  <si>
    <t>To construct a 2 storey + cellar one-family dwelling ($1</t>
  </si>
  <si>
    <t>250) with surface parking at the rear providing 2 parking spaces</t>
  </si>
  <si>
    <t xml:space="preserve"> having vehicular access from the lane. The entire building to be sprinklered to NFPA 13D.</t>
  </si>
  <si>
    <t>Note: This Building Permit will remain in a suspended status until the associated (green) Demolition Permit BP-2021-06596 is completed.</t>
  </si>
  <si>
    <t>1.\tCovenant registered at the Land Title Office under CA9355208</t>
  </si>
  <si>
    <t>3.     Bar/Sink proposed in cellar</t>
  </si>
  <si>
    <t>4.     A/C unit proposed in RY &amp; upper floor</t>
  </si>
  <si>
    <t>5.     Schedule B: ANTONY WANG P.Eng (604-618-6236) Structural &amp; Geotechnical</t>
  </si>
  <si>
    <t>6.     HPO: Residential Builder - Accent Construction Co Ltd.</t>
  </si>
  <si>
    <t>7.     The entire building to be sprinklered to NFPA 13D.</t>
  </si>
  <si>
    <t xml:space="preserve">******THIS PERMIT HAS BEEN ISSUED UNDER THE REQUIREMENTS OF VBBL #12511 (2019)******";New Build - Low Density Housing;Mike Chu DBA: Westpoint Design &amp; Development Ltd.;"2268 West 34th Avenue </t>
  </si>
  <si>
    <t xml:space="preserve"> BC  V6M1G6";Dwelling Uses;One-Family Dwelling;Accent Construction Co Ltd;"3126 W 12TH AV  </t>
  </si>
  <si>
    <t xml:space="preserve"> BC  V6K 2R7";2022;Shaughnessy;"{""coordinates"": [-123.1340853</t>
  </si>
  <si>
    <t>DB-2021-05873;2021-11-13;2022-05-26;194;225000.0;New Building;4150 HUDSON STREET</t>
  </si>
  <si>
    <t xml:space="preserve"> BC;"Low Density Housing - New Building - 1 Storey Laneway</t>
  </si>
  <si>
    <t>To construct a 1 storey laneway house building ($225</t>
  </si>
  <si>
    <t>000) with an attached two car garage plus 2 open parking pads</t>
  </si>
  <si>
    <t xml:space="preserve"> providing a total of 4 parking spaces</t>
  </si>
  <si>
    <t>Note: This is a 1 storey building pursuant to the Zoning &amp; Development By-law.</t>
  </si>
  <si>
    <t>4.\tSchedule B:  ANTONY WANG - P.Eng (604-618-6236) Structural &amp; Geotechnical</t>
  </si>
  <si>
    <t>5. \tHPO: Residential Builder - Accent Construction Co Ltd.</t>
  </si>
  <si>
    <t xml:space="preserve">Address has been assigned per the approved plans as the fire/emergency access to the laneway house is from the West side.  This access must be provided &amp; maintained at all times in accordance with the Building By-law.                                     </t>
  </si>
  <si>
    <t xml:space="preserve"> BC  V6M1G6";Dwelling Uses;Laneway House;Accent Construction Co Ltd;"3126 W 12TH AV  </t>
  </si>
  <si>
    <t xml:space="preserve"> BC  V6K 2R7";2022;Shaughnessy;"{""coordinates"": [-123.1343695</t>
  </si>
  <si>
    <t xml:space="preserve"> 49.2487058]</t>
  </si>
  <si>
    <t xml:space="preserve"> ""type"": ""Point""}";2022-05;49.2487058</t>
  </si>
  <si>
    <t>BP-2022-00180;2022-01-13;2022-05-17;124;15000.0;Demolition / Deconstruction;3808 W 19TH AVENUE</t>
  </si>
  <si>
    <t xml:space="preserve"> BC V6S 1C8;"Low Density Housing - Demolition / Deconstruction - Building Permit for BP-2021-06358 1 FD + SS x1</t>
  </si>
  <si>
    <t>Deconstruct permit 75%";;Shirley Zhang DBA: Wiedemann Architectural Design;"4382 w 10th ave.</t>
  </si>
  <si>
    <t xml:space="preserve"> BC  V6R2H7";Dwelling Uses;One-Family Dwelling;PTL Contracting Ltd;"5649 ASH ST  </t>
  </si>
  <si>
    <t xml:space="preserve"> BC  V5Z 3G8";2022;Dunbar-Southlands;"{""coordinates"": [-123.1883841</t>
  </si>
  <si>
    <t xml:space="preserve"> 49.2553382]</t>
  </si>
  <si>
    <t xml:space="preserve"> ""type"": ""Point""}";2022-05;49.2553382</t>
  </si>
  <si>
    <t>BP-2022-00574;2022-02-07;2022-05-18;100;0.0;New Building;9123 BENTLEY STREET</t>
  </si>
  <si>
    <t xml:space="preserve"> BC;"Certified Professional Program - New Building - To construct a 4-storey mixed-use building - Building 2 (South)  consisting of:</t>
  </si>
  <si>
    <t>1st and 2nd storeys - 9 (nine) 2-storey wholesale units (SHELL) (Group F2)</t>
  </si>
  <si>
    <t xml:space="preserve"> with ancillary offices;</t>
  </si>
  <si>
    <t>3rd storey - 4 (four) general office units (SHELL) (Group D) &amp;</t>
  </si>
  <si>
    <t>5 (five) wholesale units (SHELL)  (Group F-2); and</t>
  </si>
  <si>
    <t>4th storey - 9 (nine) General Office units (SHELL) (Group D) with</t>
  </si>
  <si>
    <t>Roof top common amenity space</t>
  </si>
  <si>
    <t xml:space="preserve">Building 2 ( South) is one of the two buildings proposed on this site. For full project description refer to BP-2021-04456. </t>
  </si>
  <si>
    <t xml:space="preserve">Note: Building is TIPs eligible as at the time of construction. All general office units ( shell) (group D) in total 13 ( four at 3rd storey and 9 at 4th storey) are TIP's eligible as at the time of construction. </t>
  </si>
  <si>
    <t>Stage 1 (foundation to grade) - issued on May 18</t>
  </si>
  <si>
    <t xml:space="preserve"> 2022.";;Steven Hart DBA: Steven Hart Architect;"#10 - 120 Powell Street</t>
  </si>
  <si>
    <t xml:space="preserve"> BC  V6A 1G1";Office Uses</t>
  </si>
  <si>
    <t xml:space="preserve">Wholesaling - Class A;Conwest Contracting Ltd;"1311 KOOTENAY ST  </t>
  </si>
  <si>
    <t xml:space="preserve"> BC  V5K 4Y3";2022;Marpole;"{""coordinates"": [-123.1405508</t>
  </si>
  <si>
    <t xml:space="preserve"> 49.2019821]</t>
  </si>
  <si>
    <t xml:space="preserve"> ""type"": ""Point""}";2022-05;49.2019821</t>
  </si>
  <si>
    <t>BP-2021-02681;2021-06-02;2022-05-27;359;15000.0;Demolition / Deconstruction;248 E 49TH AVENUE</t>
  </si>
  <si>
    <t xml:space="preserve"> BC V5W 2G5;"Low Density Housing - Demolition / Deconstruction - To demolish the existing one family dwelling building ($15</t>
  </si>
  <si>
    <t>Demo Declaration â€“ K P Excavating and Demolition  (604)377-2015</t>
  </si>
  <si>
    <t>75% Recycling Rate of Building Materials Required";;SATISH SHUKLA;"248 E 49th Ave</t>
  </si>
  <si>
    <t xml:space="preserve"> BC  V5W2G5";Dwelling Uses;One-family Dwelling w/Sec Suite;K P Excavating &amp; Demolition Ltd;"7809 VICTORIA DRIVE  </t>
  </si>
  <si>
    <t xml:space="preserve"> BC  V5P 3Z9";2022;Sunset;"{""coordinates"": [-123.1004977</t>
  </si>
  <si>
    <t xml:space="preserve"> 49.225367]</t>
  </si>
  <si>
    <t xml:space="preserve"> ""type"": ""Point""}";2022-05;49.225367</t>
  </si>
  <si>
    <t>DB-2021-06351;2021-12-02;2022-05-17;166;185670.0;Addition / Alteration;1358 E 28TH AVENUE</t>
  </si>
  <si>
    <t xml:space="preserve"> BC V5V 2R1;"Low Density Housing - Addition / Alteration - Exterior and interior alterations to alter the front yard (new retaining walls</t>
  </si>
  <si>
    <t xml:space="preserve"> new front stairs)</t>
  </si>
  <si>
    <t xml:space="preserve"> remove the existing built-in one car garage</t>
  </si>
  <si>
    <t xml:space="preserve"> add a secondary suite in the front portion of the basement</t>
  </si>
  <si>
    <t xml:space="preserve"> add a new rear deck off the main floor and to add to the existing second storey for this existing two storey plus basement one family dwelling on this inside without lane site.</t>
  </si>
  <si>
    <t>Structural and Geotechnical schedule B signed and sealed by Jeff Allester</t>
  </si>
  <si>
    <t xml:space="preserve"> 604.228.0518</t>
  </si>
  <si>
    <t>Parking in front yard is not permitted";;Jonathan Katz DBA: J &amp; R Katz Design + Architecture Inc.;"4545 Langara Avenue</t>
  </si>
  <si>
    <t xml:space="preserve"> BC  V6R 1C9";Dwelling Uses;One-family Dwelling w/Sec Suite;Barzelai Building Corporation;"288 E 17TH AV  </t>
  </si>
  <si>
    <t xml:space="preserve"> BC  V5V 1A7";2022;Kensington-Cedar Cottage;"{""coordinates"": [-123.0770273</t>
  </si>
  <si>
    <t xml:space="preserve"> 49.2451724]</t>
  </si>
  <si>
    <t xml:space="preserve"> ""type"": ""Point""}";2022-05;49.2451724</t>
  </si>
  <si>
    <t>DB-2021-00909;2021-03-12;2022-05-09;423;148000.0;New Building;4717 LANARK STREET #3</t>
  </si>
  <si>
    <t>Principle Dwelling: #1-4717 Lanark St</t>
  </si>
  <si>
    <t>Laneway home: #3-4717 Lanark ST</t>
  </si>
  <si>
    <t xml:space="preserve"> BC  V3W 0J3";Dwelling Uses;Laneway House;Goldenland Construction Inc;;2022;Kensington-Cedar Cottage;"{""coordinates"": [-123.0752828</t>
  </si>
  <si>
    <t xml:space="preserve"> 49.2427831]</t>
  </si>
  <si>
    <t xml:space="preserve"> ""type"": ""Point""}";2022-05;49.2427831</t>
  </si>
  <si>
    <t>BP-2022-01243;2022-03-09;2022-05-31;83;0.0;Salvage and Abatement;1229 HORNBY STREET</t>
  </si>
  <si>
    <t xml:space="preserve"> BC V6Z 1W4;"Enquiry Centre - Salvage and Abatement - Interior alterations to allow salvage of non-structural building components prior to or during abatement work and removal of non-structural hazardous materials in this existing commercial building.</t>
  </si>
  <si>
    <t>Related to building permit BP-2022-01242. Separate permit.</t>
  </si>
  <si>
    <t>QP: Trevor Getty</t>
  </si>
  <si>
    <t xml:space="preserve"> Antiquity Environmental Consulting Ltd.</t>
  </si>
  <si>
    <t>HOLD for BP-2022-01521 issuance";;Kathryn Hellman;"500</t>
  </si>
  <si>
    <t xml:space="preserve"> BC  V6E 2E9";Office Uses;General Office;Matcon Demolition Ltd;"2208 Hartley Avenue  </t>
  </si>
  <si>
    <t xml:space="preserve"> BC  V3K 6X3";2022;Downtown;"{""coordinates"": [-123.1294215</t>
  </si>
  <si>
    <t xml:space="preserve"> 49.2779521]</t>
  </si>
  <si>
    <t xml:space="preserve"> ""type"": ""Point""}";2022-05;49.2779521</t>
  </si>
  <si>
    <t>BP-2021-06109;2021-11-22;2022-05-03;162;15000.0;Demolition / Deconstruction;2833 W 34TH AVENUE</t>
  </si>
  <si>
    <t xml:space="preserve"> BC V6N 2J7;"Low Density Housing - Demolition / Deconstruction - To demolish the existing one family dwelling building ($15</t>
  </si>
  <si>
    <t>New Star Excavating &amp; Demo Ltd (Bhupinder Sekhon)   (604)-516-6280";;Adrian McGeehan DBA: RUF Project Ltd;"409-1930 Pandora Street</t>
  </si>
  <si>
    <t xml:space="preserve"> BC  V5L0C7";Dwelling Uses;One-Family Dwelling;Vancouver Excavating and Contracting Ltd;"25 Howard Ave  </t>
  </si>
  <si>
    <t xml:space="preserve"> BC  V5B 3P3";2022;Arbutus-Ridge;"{""coordinates"": [-123.1688927</t>
  </si>
  <si>
    <t>BP-2022-00978;2022-02-24;2022-05-06;71;13000.0;Addition / Alteration;1835 MORTON AVENUE</t>
  </si>
  <si>
    <t xml:space="preserve"> BC V6G 1V3;"Field Review - Addition / Alteration - #403 - 4th floor</t>
  </si>
  <si>
    <t xml:space="preserve">Interior alterations to the dwelling unit on the 4th floor (#403) in this existing co-op multiple dwelling building. </t>
  </si>
  <si>
    <t>Scope of work:  remove/construct select partition walls/doors to create and provide upgrades to bathroom</t>
  </si>
  <si>
    <t xml:space="preserve"> remove bathtub</t>
  </si>
  <si>
    <t xml:space="preserve"> add accessible shower</t>
  </si>
  <si>
    <t xml:space="preserve"> widen doorways</t>
  </si>
  <si>
    <t xml:space="preserve"> move kitchen island</t>
  </si>
  <si>
    <t>Structural Schedule B submitted by Zhi Yi You</t>
  </si>
  <si>
    <t xml:space="preserve"> ph: 778-302-2155</t>
  </si>
  <si>
    <t>OK for Field Review per K Vogt February 24</t>
  </si>
  <si>
    <t>E2 - Lighting - Install energy-efficient lighting fixtures (single occupied space area).</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</si>
  <si>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Complexity;Vaclav Hyrman DBA: Owner;"3666 Yale Str.</t>
  </si>
  <si>
    <t xml:space="preserve"> BC  V5K1C8";Dwelling Uses;Multiple Dwelling;Jetline Contracting Ltd;"55 W BROADWAY  </t>
  </si>
  <si>
    <t xml:space="preserve"> BC  V5Y 1P1";2022;West End;"{""coordinates"": [-123.141628</t>
  </si>
  <si>
    <t xml:space="preserve"> 49.2881476]</t>
  </si>
  <si>
    <t xml:space="preserve"> ""type"": ""Point""}";2022-05;49.2881476</t>
  </si>
  <si>
    <t>BP-2021-06899;2021-12-23;2022-05-03;131;0.0;New Building;765 W 49TH AVENUE</t>
  </si>
  <si>
    <t>To construct a 3-storey multiple dwelling building (Building 3) containing 5 dwelling units with basement having access to one level of underground parking.</t>
  </si>
  <si>
    <t xml:space="preserve"> BC  V6C 1C8";2022;Oakridge;"{""coordinates"": [-123.1234359</t>
  </si>
  <si>
    <t xml:space="preserve"> 49.2264222]</t>
  </si>
  <si>
    <t xml:space="preserve"> ""type"": ""Point""}";2022-05;49.2264222</t>
  </si>
  <si>
    <t>BP-2021-06904;2021-12-23;2022-05-03;131;0.0;New Building;775 W 49TH AVENUE</t>
  </si>
  <si>
    <t>To construct a 3-storey multiple dwelling building (Building 7) containing 7 dwelling units with basement having access to one level of underground parking.</t>
  </si>
  <si>
    <t xml:space="preserve"> BC  V6C 1C8";2022;Oakridge;"{""coordinates"": [-123.1236507</t>
  </si>
  <si>
    <t xml:space="preserve"> 49.2264311]</t>
  </si>
  <si>
    <t xml:space="preserve"> ""type"": ""Point""}";2022-05;49.2264311</t>
  </si>
  <si>
    <t>DB-2021-05936;2021-11-14;2022-05-16;183;954000.0;New Building;4705 DUMFRIES STREET</t>
  </si>
  <si>
    <t xml:space="preserve"> BC V5N 3T7;"Low Density Housing - New Building - Note: This Building Permit will remain in a suspended status until the associated (green) Demolition Permit BP-2022-00709 is completed.</t>
  </si>
  <si>
    <t>To construct a 2 storey two-family dwelling with 2 secondary suites located in the Basement ($954</t>
  </si>
  <si>
    <t>1.\tCovenant registered at the Land Title Office under CA9820750</t>
  </si>
  <si>
    <t>2.\tA/C proposed â€“ Exterior components located in rear yard</t>
  </si>
  <si>
    <t xml:space="preserve"> Interior component located in Laundry room on second floor. </t>
  </si>
  <si>
    <t>4.\tSchedule B: (JULIAN BOZSIK</t>
  </si>
  <si>
    <t xml:space="preserve"> P.Eng. - 604-431-0055.) Structural</t>
  </si>
  <si>
    <t xml:space="preserve"> Geotechnical</t>
  </si>
  <si>
    <t xml:space="preserve"> Architectural Item 1.5</t>
  </si>
  <si>
    <t>5.\tResidential Builder- (JSS Development Ltd.)</t>
  </si>
  <si>
    <t>#1-4705 Dumfries St - One Family Dwelling (1st - 2rd floor)</t>
  </si>
  <si>
    <t>#2-4705 Dumfries St - Secondary Suite (basement)</t>
  </si>
  <si>
    <t>1482 E 31st Av - One Family Dwelling (1st - 2rd floor)</t>
  </si>
  <si>
    <t>1480 E 31st Av - Secondary Suite (basement)</t>
  </si>
  <si>
    <t>Address and suite numbers assigned as per approved plans for Fire and Emergency response. The address numbers are to be posted on the building to be visible from the street and the suite numbers are to be posted at the suite entries in accordance with the Building By-law prior to final inspection.</t>
  </si>
  <si>
    <t>**THIS PERMIT HAS BEEN ISSUED UNDER THE REQUIREMENTS OF VBBL #12511 (2019)**";New Build - Low Density Housing;Jaswant Sidhu DBA: JSS Development Ltd;"1250 E61st Ave</t>
  </si>
  <si>
    <t xml:space="preserve"> BC  V5X2C6";Dwelling Uses;Secondary Suite</t>
  </si>
  <si>
    <t xml:space="preserve">Two-Family Dwelling w/Secondary Suite;JSS Development Ltd;"1250 E 61ST AV  </t>
  </si>
  <si>
    <t xml:space="preserve"> BC  V5X 2C6";2022;Kensington-Cedar Cottage;"{""coordinates"": [-123.0739309</t>
  </si>
  <si>
    <t>BP-2022-01466;2022-03-21;2022-05-06;46;250000.0;Addition / Alteration;2195 W 40TH AVENUE #204</t>
  </si>
  <si>
    <t xml:space="preserve"> BC V6M 1W4;"Field Review - Addition / Alteration - #204 - 2nd floor </t>
  </si>
  <si>
    <t>Interior alterations to provide improvements to this existing three storey dwelling unit on the 2nd floor (#204 ) in this existing multiple dwelling building on this site.</t>
  </si>
  <si>
    <t>Scope of work: remove/construct partition walls for new layout including new stairs</t>
  </si>
  <si>
    <t xml:space="preserve"> new wood and tile flooring</t>
  </si>
  <si>
    <t xml:space="preserve"> upgrade kitchen cabinets</t>
  </si>
  <si>
    <t xml:space="preserve"> appliances</t>
  </si>
  <si>
    <t xml:space="preserve"> dimmers</t>
  </si>
  <si>
    <t xml:space="preserve"> changing wood burning fireplace to gas fireplace</t>
  </si>
  <si>
    <t xml:space="preserve"> plumbing fixtures and electrical</t>
  </si>
  <si>
    <t xml:space="preserve"> gas and plumbing work. </t>
  </si>
  <si>
    <t>OK for Field Review per K. Vogt March 21</t>
  </si>
  <si>
    <t>E2 - Lighting - Install energy efficient lighting fixtures</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</si>
  <si>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Complexity;Mairi Nyhoff DBA: Nyhoff Architecture Inc;"#2 2015 W 3rd Avenue</t>
  </si>
  <si>
    <t xml:space="preserve"> BC  V6J 1L4";Dwelling Uses;Multiple Dwelling;Macanta Construction Ltd;"1373 MAPLE ST  </t>
  </si>
  <si>
    <t xml:space="preserve"> BC  V6J 3S1";2022;Arbutus-Ridge;"{""coordinates"": [-123.1581129</t>
  </si>
  <si>
    <t xml:space="preserve"> 49.2358186]</t>
  </si>
  <si>
    <t xml:space="preserve"> ""type"": ""Point""}";2022-05;49.2358186</t>
  </si>
  <si>
    <t>DB-2021-05930;2021-11-14;2022-05-03;170;715500.0;New Building;2829 MCGILL STREET</t>
  </si>
  <si>
    <t xml:space="preserve"> BC V5K 1H7;"Low Density Housing - New Building - To construct a 2.5 storey two-family dwelling  ($715</t>
  </si>
  <si>
    <t>500) with a detached accessory building (garage)  at the rear providing 2 parking spaces</t>
  </si>
  <si>
    <t>1.\tA/C proposed â€“ Exterior component located in rear Interior component located in third floor.</t>
  </si>
  <si>
    <t>2.\tSchedule B: (M.S. Alam) P.Eng (604.653.7475) Structural &amp; Geotechnical</t>
  </si>
  <si>
    <t>3.\tHPO: Residential Builder- Vithu Developments Ltd</t>
  </si>
  <si>
    <t>Principle Dwelling (South/Front): 2829 McGill St</t>
  </si>
  <si>
    <t>Principle Dwelling (North/Back): 2831 McGill St</t>
  </si>
  <si>
    <t>**THIS PERMIT HAS BEEN ISSUED UNDER THE REQUIREMENTS OF VBBL #12511 (2019)**";New Build - Low Density Housing;Bhupinder (Raj) Singh DBA: Raj Home Design;"6625 Fraser St</t>
  </si>
  <si>
    <t xml:space="preserve"> BC  V5X3T6";Dwelling Uses;Two-Family Dwelling;Vithu Developments Ltd;"3421 PUGET DRIVE  </t>
  </si>
  <si>
    <t xml:space="preserve"> BC  V6L 2T6";2022;Hastings-Sunrise;"{""coordinates"": [-123.0457132</t>
  </si>
  <si>
    <t xml:space="preserve"> 49.2890156]</t>
  </si>
  <si>
    <t xml:space="preserve"> ""type"": ""Point""}";2022-05;49.2890156</t>
  </si>
  <si>
    <t>BP-2022-02417;2022-05-06;2022-05-18;12;15000.0;Addition / Alteration;999 W HASTINGS STREET</t>
  </si>
  <si>
    <t xml:space="preserve"> BC V6C 2W2;"Field Review - Addition / Alteration - #1300</t>
  </si>
  <si>
    <t>Interior alterations to provide improvements to this existing office tenant at office unit #1300 on the 13th floor of this commercial building on this site.</t>
  </si>
  <si>
    <t>E2 upgrade - Lighting - Upgrade to restricted to manual ON (Per9.4.1.1.(b) of ASHRAE 90.1-2016)</t>
  </si>
  <si>
    <t>OK to process as DTI as per W. Wong May 6</t>
  </si>
  <si>
    <t xml:space="preserve"> 2022";Renovation - Commercial/ Mixed Use - Lower Complexity;Rayson Tse DBA: VPAC Construction Group Ltd.;"#920 - 1188 W Gerogia St</t>
  </si>
  <si>
    <t xml:space="preserve"> BC  V6E 4A2";Office Uses;General Office;VPAC Construction Group Ltd;"1188 W GEORGIA ST  </t>
  </si>
  <si>
    <t>Unit 920</t>
  </si>
  <si>
    <t xml:space="preserve"> BC  V6E 4A2";2022;Downtown;"{""coordinates"": [-123.1160945</t>
  </si>
  <si>
    <t xml:space="preserve"> 49.2871894]</t>
  </si>
  <si>
    <t xml:space="preserve"> ""type"": ""Point""}";2022-05;49.2871894</t>
  </si>
  <si>
    <t>BP-2021-06450;2021-12-07;2022-05-10;154;15000.0;Demolition / Deconstruction;3328 W 15TH AVENUE</t>
  </si>
  <si>
    <t xml:space="preserve"> BC V6R 2Y8;"Low Density Housing - Demolition / Deconstruction - To demolish the existing one family dwelling building ($15</t>
  </si>
  <si>
    <t>Demo Declaration â€“ Trillium Project Management Ltd (604)-714-0904</t>
  </si>
  <si>
    <t>75% Recycling Rate of Building Materials Required";;Kathy Henry DBA: K. Henry Design Inc.;"202- 641 Mahan Road</t>
  </si>
  <si>
    <t xml:space="preserve"> BC  V0N 1V8";Dwelling Uses;One-Family Dwelling;Trillium Project Management Ltd;"David Hamilton</t>
  </si>
  <si>
    <t>DB-2021-06782;2021-12-20;2022-05-09;140;200000.0;Addition / Alteration;3388 W 1ST AVENUE</t>
  </si>
  <si>
    <t xml:space="preserve"> BC V6R 1G4;"Enquiry Centre - Addition / Alteration - Exterior alterations to install new french doors on the 1st floor and convert a portion of the upper floor to a roof deck; interior alterations for new flooring</t>
  </si>
  <si>
    <t xml:space="preserve"> kitchen and bathroom updates on all levels in this existing 2 and 1/2 storey with crawlspace one family dwelling with detached two car garage having vehicular access from the rear lane.</t>
  </si>
  <si>
    <t>Structural Schedule B submitted by Henry S. N. Hsu</t>
  </si>
  <si>
    <t xml:space="preserve"> P. Eng. of Formosa Engineering Inc.</t>
  </si>
  <si>
    <t xml:space="preserve"> Tel: 604 322-7158. </t>
  </si>
  <si>
    <t>OK for DB for exterior alterations at the front/street and a roof deck at the rear with 5 ft. privacy screen - west side only with letters of support from three neighbors as per POD</t>
  </si>
  <si>
    <t xml:space="preserve"> David Cha Dec 15</t>
  </si>
  <si>
    <t xml:space="preserve"> 2021 and March 29th</t>
  </si>
  <si>
    <t>Energy Upgrade: As per REUP</t>
  </si>
  <si>
    <t>This permit has been issued under the VBBL 2019</t>
  </si>
  <si>
    <t xml:space="preserve"> 2022.";Renovation - Residential - Lower Complexity;Rebecca Kalla;"3388 W 1st Avenue</t>
  </si>
  <si>
    <t xml:space="preserve"> BC  V6R 1G4";Dwelling Uses;One-family Dwelling w/Sec Suite;Gemlevy Projects Ltd;;2022;Kitsilano;"{""coordinates"": [-123.1790569</t>
  </si>
  <si>
    <t xml:space="preserve"> 49.2709472]</t>
  </si>
  <si>
    <t xml:space="preserve"> ""type"": ""Point""}";2022-05;49.2709472</t>
  </si>
  <si>
    <t>DB-2021-04611;2021-08-30;2022-05-13;256;615865.0;New Building;2155 PARKER STREET</t>
  </si>
  <si>
    <t xml:space="preserve"> BC V5L 2L6;"Low Density Housing - New Building - To construct a 2 storey + basement one-family ($615</t>
  </si>
  <si>
    <t xml:space="preserve">865) with a detached accessory building (garage) </t>
  </si>
  <si>
    <t xml:space="preserve"> Interior component located in Second Floor.</t>
  </si>
  <si>
    <t>3.\tBar sink located in basement.</t>
  </si>
  <si>
    <t>4.\tSchedule B: (J.J.S HUI) P.Eng (778.319.3403) Structural &amp; Geotechnical</t>
  </si>
  <si>
    <t>5.\tHPO: Residential Builder- Athoula Management Ltd</t>
  </si>
  <si>
    <t>Principle Dwelling: 2155 Parker Street</t>
  </si>
  <si>
    <t>Address number assigned as per approved plans for Fire and Emergency response. The address number is to be posted and to the building and to be visible from the street in accordance with the Building By-law prior to final inspection. .</t>
  </si>
  <si>
    <t>**THIS PERMIT HAS BEEN ISSUED UNDER THE REQUIREMENTS OF VBBL #12511 (2019)***";New Build - Low Density Housing;Michael Lu DBA: DWG Design Work Group Ltd.;"#203 - 5066 Kingsway</t>
  </si>
  <si>
    <t xml:space="preserve"> BC  V5H 2E7";Dwelling Uses;One-Family Dwelling;Athoula Management Ltd;;2022;Grandview-Woodland;"{""coordinates"": [-123.0604529</t>
  </si>
  <si>
    <t xml:space="preserve"> 49.2759428]</t>
  </si>
  <si>
    <t xml:space="preserve"> ""type"": ""Point""}";2022-05;49.2759428</t>
  </si>
  <si>
    <t>DB-2021-03214;2021-06-24;2022-05-10;320;922985.0;New Building;3915 W 13TH AVENUE</t>
  </si>
  <si>
    <t xml:space="preserve"> BC V6R 2T1;"Low Density Housing - New Building - (***PART 5 Design***)</t>
  </si>
  <si>
    <t>To construct a 2 storey + cellar one-family dwelling ($922</t>
  </si>
  <si>
    <t>985) with a detached accessory building (garage)</t>
  </si>
  <si>
    <t xml:space="preserve">1- No Bar/Sink proposed </t>
  </si>
  <si>
    <t>2- A/C unit proposed on Upper floor</t>
  </si>
  <si>
    <t>3- Schedule A: Jonathan Katz P.Eng (604.224.6890)</t>
  </si>
  <si>
    <t>4- Schedule B: Jonathan Katz P.Eng (604.224.6890) Architectural</t>
  </si>
  <si>
    <t>5- Schedule B: Gunther Yip P.Eng (604.513.4190) Geotechnical</t>
  </si>
  <si>
    <t xml:space="preserve">6- Schedule B: Clinton Yiu P.Eng (604.255.7670) Structural </t>
  </si>
  <si>
    <t xml:space="preserve">7- Schedule D: Julio Reynel-Gracia P.Eng (778.998.0709) </t>
  </si>
  <si>
    <t>8-HPO: Residential Builder - Trasolini Dagg Construction Corp</t>
  </si>
  <si>
    <t>******THIS PERMIT HAS BEEN ISSUED UNDER THE REQUIREMENTS OF VBBL #12511 (2019)******";New Build - Low Density Housing;Jonathan Katz DBA: J &amp; R Katz Design + Architecture Inc.;"4545 Langara Avenue</t>
  </si>
  <si>
    <t xml:space="preserve"> BC  V6R 1C9";Dwelling Uses;One-Family Dwelling;Trasolini Dagg Construction Corp;"1754 W 3RD AV  </t>
  </si>
  <si>
    <t xml:space="preserve"> BC  V6J 1K4";2022;West Point Grey;"{""coordinates"": [-123.191374</t>
  </si>
  <si>
    <t xml:space="preserve"> 49.2610815]</t>
  </si>
  <si>
    <t xml:space="preserve"> ""type"": ""Point""}";2022-05;49.2610815</t>
  </si>
  <si>
    <t>DB-2022-01965;2022-04-12;2022-05-05;23;50000.0;Addition / Alteration;807 HORNBY STREET</t>
  </si>
  <si>
    <t xml:space="preserve"> BC V6Z 2E6;"Field Review - Addition / Alteration - Interior alterations and a change of use from Retail store to Office (Temporary Sales Office) at 807 Hornby St on the ground floor of this commercial building on this site.</t>
  </si>
  <si>
    <t>New Tenant: PC Urban (Barclay) LP</t>
  </si>
  <si>
    <t>Ok for Field Review per W.Wong</t>
  </si>
  <si>
    <t xml:space="preserve"> signage</t>
  </si>
  <si>
    <t xml:space="preserve"> curtains or similar elements are to be installed on or directly outside or inside of the approved glazing. Separate permit is required for all signage.";Renovation - Commercial/ Mixed Use - Lower Complexity;Mansouri Enterprises Inc.;"209 E 7th Avenue</t>
  </si>
  <si>
    <t>Unit 711</t>
  </si>
  <si>
    <t xml:space="preserve"> BC  V5T0H3";Office Uses;Temporary Sales Office;Mansouri Enterprises Inc;"6994 Greenwood St  </t>
  </si>
  <si>
    <t xml:space="preserve"> BC  V5A 1X8";2022;Downtown;"{""coordinates"": [-123.1224143</t>
  </si>
  <si>
    <t xml:space="preserve"> 49.2825843]</t>
  </si>
  <si>
    <t xml:space="preserve"> ""type"": ""Point""}";2022-05;49.2825843</t>
  </si>
  <si>
    <t>DB-2021-06279;2021-11-29;2022-05-16;168;717500.0;New Building;2517 E 5TH AVENUE</t>
  </si>
  <si>
    <t xml:space="preserve"> BC V5M 1M8;"Low Density Housing - New Building - To construct a 2 storey + basement one-family dwelling with a secondary suite ($717</t>
  </si>
  <si>
    <t>500) located in the basement with 2 parking spaces</t>
  </si>
  <si>
    <t>1- Covenant registered at the Land Title Office under CA9284067</t>
  </si>
  <si>
    <t xml:space="preserve">4- A/C unit proposed in the rear yard </t>
  </si>
  <si>
    <t>6- HPO: Residential Builder â€“ 0818082 BC Ltd.</t>
  </si>
  <si>
    <t>#1-2517 E 5th Av - One Family Dwelling (1st-2nd floor</t>
  </si>
  <si>
    <t xml:space="preserve">#2-2517 E 5th Av - Secondary Suite (north side basement) </t>
  </si>
  <si>
    <t xml:space="preserve"> BC  V5X 1K8";Dwelling Uses;One-family Dwelling w/Sec Suite;0818082 BC Ltd;;2022;Hastings-Sunrise;"{""coordinates"": [-123.0542118</t>
  </si>
  <si>
    <t>DB-2021-06098;2021-11-21;2022-05-16;176;160512.5;New Building;452 E 46TH AVENUE #3</t>
  </si>
  <si>
    <t xml:space="preserve"> BC V5W 1Z9;"Low Density Housing - New Building - To construct a 2 storey laneway house building ($160</t>
  </si>
  <si>
    <t>512.50) with an attached garage and 1 open parking pad</t>
  </si>
  <si>
    <t>1.\tCovenant registered at the Land Title Office under CA9190354</t>
  </si>
  <si>
    <t>4.\tSchedule B: Julian Bozsic</t>
  </si>
  <si>
    <t>5. \tHPO: Residential Builder - Golden Homes Enterprises Ltd.</t>
  </si>
  <si>
    <t xml:space="preserve">#3-452 E 46th Av - Laneway House </t>
  </si>
  <si>
    <t xml:space="preserve">Address and suite number assigned as per approved plans for Fire and Emergency response. The address number is to be posted to the building to be visible from the street and the suite number is to be posted at the suite entry in accordance with the Building By-law prior to final inspection.                                     </t>
  </si>
  <si>
    <t xml:space="preserve"> BC  V6M 2P9";Dwelling Uses;Laneway House;Golden Homes Enterprises Ltd;"1185 W 49TH AV  </t>
  </si>
  <si>
    <t>BP-2022-00611;2022-02-08;2022-05-05;86;15000.0;Demolition / Deconstruction;2425 W 7TH AVENUE</t>
  </si>
  <si>
    <t xml:space="preserve"> BC V6K 1Y6;"Low Density Housing - Demolition / Deconstruction - DEMOLITION BY DECONSTRUCTION</t>
  </si>
  <si>
    <t>J&amp;R Excavation &amp; Demoliton Ltd (Hubert Regehr)   (604)-247-0337";;Khang Nguyen DBA: Architrix Design Studio;"289 Alexander Street</t>
  </si>
  <si>
    <t xml:space="preserve"> BC  V6A4H6";Dwelling Uses;One-Family Dwelling;J &amp; R Excavation &amp; Demolition Ltd.;"7782 Progress Way</t>
  </si>
  <si>
    <t xml:space="preserve"> BC  V4G 1A4";2022;Kitsilano;"{""coordinates"": [-123.1606351</t>
  </si>
  <si>
    <t>BP-2021-05704;2021-11-02;2022-05-04;183;15000.0;Demolition / Deconstruction;3603 PRICE STREET</t>
  </si>
  <si>
    <t xml:space="preserve"> BC V5R 5R4;"Low Density Housing - Demolition / Deconstruction - To demolish the existing one family dwelling building ($15</t>
  </si>
  <si>
    <t>Demolition â€“Pre-1950 with Character Merit</t>
  </si>
  <si>
    <t>West Demolition Service Ltd. (Harjeet Dhaliwal)   (604-338-1215)";;Harjeet  Dhaliwal DBA: Owner;"13032</t>
  </si>
  <si>
    <t>61ave</t>
  </si>
  <si>
    <t xml:space="preserve"> BC  V3X2H5";Dwelling Uses;One-Family Dwelling;WEST DEMOLITION SERVICE LTD;;2022;Renfrew-Collingwood;"{""coordinates"": [-123.0257189</t>
  </si>
  <si>
    <t xml:space="preserve"> 49.2409232]</t>
  </si>
  <si>
    <t xml:space="preserve"> ""type"": ""Point""}";2022-05;49.2409232</t>
  </si>
  <si>
    <t>BP-2021-04414;2021-08-17;2022-05-30;286;15000.0;Demolition / Deconstruction;848 W 66TH AVENUE</t>
  </si>
  <si>
    <t xml:space="preserve"> BC V6P 2R6;"Low Density Housing - Demolition / Deconstruction - To demolish the existing one family dwelling building ($15</t>
  </si>
  <si>
    <t>G&amp;K EXCAVATION AND DEMOLITION SERVICES LTD. (Gurjinder Gill)   (604) 617-8715";;Dee Spencer DBA: Terra Firma Design Ltd.;"5620 EAGLE COURT</t>
  </si>
  <si>
    <t xml:space="preserve"> BC  V7R4T9";Dwelling Uses;One-Family Dwelling;G &amp; K Excavation and Demolition Services Ltd;;2022;Marpole;"{""coordinates"": [-123.1256453</t>
  </si>
  <si>
    <t xml:space="preserve"> 49.2111683]</t>
  </si>
  <si>
    <t xml:space="preserve"> ""type"": ""Point""}";2022-05;49.2111683</t>
  </si>
  <si>
    <t>BP-2022-01708;2022-04-04;2022-05-26;52;10000.0;Addition / Alteration;328 W 19TH AVENUE</t>
  </si>
  <si>
    <t xml:space="preserve"> BC V5Y 2B7;Field Review - Addition / Alteration - Exterior alterations to remove the fireplace on the west side of this existing one family dwelling and patch wall as needed.;Renovation - Residential - Lower Complexity;Ivan Katz DBA: Small Works Studio;"116 W 8th Ave #2</t>
  </si>
  <si>
    <t xml:space="preserve"> BC  V5Y 1N2";Dwelling Uses;One-Family Dwelling;Abstract Homes &amp; Renovations Inc;"1457 RUPERT ST  </t>
  </si>
  <si>
    <t xml:space="preserve"> BC  V5K 4L6";2022;Riley Park;"{""coordinates"": [-123.1115885</t>
  </si>
  <si>
    <t xml:space="preserve"> 49.2536158]</t>
  </si>
  <si>
    <t xml:space="preserve"> ""type"": ""Point""}";2022-05;49.2536158</t>
  </si>
  <si>
    <t>BP-2022-01791;2022-04-06;2022-05-02;26;0.0;Salvage and Abatement;2130 NAPIER STREET</t>
  </si>
  <si>
    <t xml:space="preserve"> BC V5L 2N9;"Low Density Housing - Salvage and Abatement - Salvage and Abatement Permit only for Building permit: DB-2022-00463 and to be completed under the supervision of a qualified professional.  This permit does not authorize demolition</t>
  </si>
  <si>
    <t>Deconstruction Permit: BP-2022-01789</t>
  </si>
  <si>
    <t>QP: MCA Environmental Consulting Inc.";;Mumta Karra DBA: Karra Turner Design;"2385 E 38th Avenue</t>
  </si>
  <si>
    <t xml:space="preserve"> BC  V5R 2T8";Dwelling Uses;One-Family Dwelling;Canadian Excavating Ltd;"6898 130 St</t>
  </si>
  <si>
    <t xml:space="preserve"> BC  V3W 4J5";2022;Grandview-Woodland;"{""coordinates"": [-123.0610237</t>
  </si>
  <si>
    <t xml:space="preserve"> 49.2745261]</t>
  </si>
  <si>
    <t xml:space="preserve"> ""type"": ""Point""}";2022-05;49.2745261</t>
  </si>
  <si>
    <t>BP-2021-06271;2021-11-29;2022-05-12;164;15000.0;Demolition / Deconstruction;2428 FRANKLIN STREET</t>
  </si>
  <si>
    <t xml:space="preserve"> BC V5K 1X4;"Low Density Housing - Demolition / Deconstruction - To demolish the existing one family dwelling building ($15</t>
  </si>
  <si>
    <t>Demo Declaration â€“ Canadian Excavating Ltd   (604)-728-0434</t>
  </si>
  <si>
    <t>75% Recycling Rate of Building Materials Required";;Cliff Ma;"1-1120 W. 16th Ave</t>
  </si>
  <si>
    <t xml:space="preserve"> BC  V6H 1S6";Dwelling Uses;One-Family Dwelling;Canadian Excavating Ltd;"6898 130 St</t>
  </si>
  <si>
    <t xml:space="preserve"> BC  V3W 4J5";2022;Hastings-Sunrise;"{""coordinates"": [-123.0558612</t>
  </si>
  <si>
    <t xml:space="preserve"> 49.2818166]</t>
  </si>
  <si>
    <t xml:space="preserve"> ""type"": ""Point""}";2022-05;49.2818166</t>
  </si>
  <si>
    <t>DB-2022-00783;2022-02-15;2022-05-02;76;15000.0;Demolition / Deconstruction;1169 E 12TH AVENUE</t>
  </si>
  <si>
    <t xml:space="preserve"> BC V5T 2J8;"Low Density Housing - Demolition / Deconstruction - Demolition â€“ Conventional (Standard)</t>
  </si>
  <si>
    <t xml:space="preserve"> Canadian Excavating Ltd. (Nirmal Brar)   (604)-728-0434";;Danny Lung &amp; Sharon Chen DBA: Lung Designs Group Ltd.;"LUNG DESIGNS GROUP LTD</t>
  </si>
  <si>
    <t xml:space="preserve"> BC  V6V3B6";Dwelling Uses;One-Family Dwelling;Canadian Excavating Ltd;"6898 130 St</t>
  </si>
  <si>
    <t xml:space="preserve"> BC  V3W 4J5";2022;Mount Pleasant;"{""coordinates"": [-123.0798357</t>
  </si>
  <si>
    <t>BP-2022-01571;2022-03-28;2022-05-04;37;15000.0;Demolition / Deconstruction;2555 E 7TH AVENUE</t>
  </si>
  <si>
    <t xml:space="preserve"> BC V5M 1T3;"Low Density Housing - Demolition / Deconstruction - To demolish the existing one family dwelling building ($15</t>
  </si>
  <si>
    <t>Demo Declaration â€“ Canadian Excavating Ltd (604)-728-0434</t>
  </si>
  <si>
    <t>75% Recycling Rate of Building Materials Required";;Kul Shahi DBA: SSC Capital Corp Ltd.;"7695 Ash Street</t>
  </si>
  <si>
    <t xml:space="preserve"> BC  V7P3L2";Dwelling Uses;One-Family Dwelling;Canadian Excavating Ltd;"6898 130 St</t>
  </si>
  <si>
    <t xml:space="preserve"> BC  V3W 4J5";2022;Hastings-Sunrise;"{""coordinates"": [-123.0533843</t>
  </si>
  <si>
    <t>DB-2021-03812;2021-07-20;2022-05-27;311;1202500.0;New Building;1850 HARRISON DRIVE</t>
  </si>
  <si>
    <t xml:space="preserve"> BC V5P 2P5;"Low Density Housing - New Building - To construct a two-storey two-family dwelling with two secondary suites ($1</t>
  </si>
  <si>
    <t>500.00) located in the basement</t>
  </si>
  <si>
    <t>1. Covenant registered at the Land Title Office under CA9260998</t>
  </si>
  <si>
    <t>2. A/C units proposed in the rear yard</t>
  </si>
  <si>
    <t>3. Schedule B: Zhao Guan</t>
  </si>
  <si>
    <t xml:space="preserve"> P.Eng (778-868-5635) Geotechnical</t>
  </si>
  <si>
    <t>YATENDRA KUMAR SHARMA</t>
  </si>
  <si>
    <t xml:space="preserve"> P.Eng. (778-863-7076) Structural</t>
  </si>
  <si>
    <t>4. HPO: Residential Builder - Jagraj Singh Garcha</t>
  </si>
  <si>
    <t xml:space="preserve">#1-1850 Harrison Dr - One Family Dwelling (1st-2nd floor) </t>
  </si>
  <si>
    <t>#2-1850 Harrison Dr - Secondary Suite (basement)</t>
  </si>
  <si>
    <t>#1-1852 Harrison Dr - One Family Dwelling (1st-2nd floor)</t>
  </si>
  <si>
    <t xml:space="preserve">#2-1852 Harrison Dr - Secondary Suite (basement) </t>
  </si>
  <si>
    <t xml:space="preserve">Address and suite numbers assigned as per approved plans for Fire and Emergency response. The address numbers are to be posted to the building to be visible from the street and the suite numbers are to be posted at the suite entries in accordance with the Building By-law prior to final inspection. </t>
  </si>
  <si>
    <t>******THIS PERMIT HAS BEEN ISSUED UNDER THE REQUIREMENTS OF VBBL #12511 (2019)******";New Build - Low Density Housing;Kam Garcha;"6790 Heather Street</t>
  </si>
  <si>
    <t xml:space="preserve"> BC  V6P3P4";Dwelling Uses;Two-Family Dwelling w/Secondary Suite;Jagraj Singh Garcha;"6790 HEATHER ST  </t>
  </si>
  <si>
    <t xml:space="preserve"> BC  V6P 3P4";2022;Victoria-Fraserview;"{""coordinates"": [-123.0686697</t>
  </si>
  <si>
    <t>DB-2021-03714;2021-07-16;2022-05-05;293;231190.0;New Building;2626 W 35TH AVENUE #3</t>
  </si>
  <si>
    <t xml:space="preserve"> BC V6N 2L8;"Low Density Housing - New Building - To construct a 1 storey laneway house building ($231</t>
  </si>
  <si>
    <t>190) with a 2 car attached garage and 1 open parking pad</t>
  </si>
  <si>
    <t>4.\tEntire building to be sprinklered 13R</t>
  </si>
  <si>
    <t>6.\tSchedule B: (Antony Wang) P.Eng (604.618.6236) Geotechnical</t>
  </si>
  <si>
    <t>7.\tHPO: Residential Builder- Avis Homes Limited</t>
  </si>
  <si>
    <t>*NEW HOUSE* Note: See DB-2021-03708 for Bldg 1 on site (principal bldg) addressed #1-2626 W 35th Av</t>
  </si>
  <si>
    <t xml:space="preserve"> BC  V6V3B6";Dwelling Uses;Laneway House;Avis Homes Limited;"10388 Blundell Road  </t>
  </si>
  <si>
    <t xml:space="preserve"> BC  V6Y 1L1";2022;Arbutus-Ridge;"{""coordinates"": [-123.1643854</t>
  </si>
  <si>
    <t xml:space="preserve"> 49.2401182]</t>
  </si>
  <si>
    <t xml:space="preserve"> ""type"": ""Point""}";2022-05;49.2401182</t>
  </si>
  <si>
    <t>BP-2022-01278;2022-03-11;2022-05-10;60;15000.0;Demolition / Deconstruction;3636 W 29TH AVENUE</t>
  </si>
  <si>
    <t xml:space="preserve"> BC V6S 1T4;"Low Density Housing - Demolition / Deconstruction - To demolish the existing one family dwelling building ($15</t>
  </si>
  <si>
    <t>Demo Declaration â€“ Van-City Excavating Ltd. (604-782-7406)</t>
  </si>
  <si>
    <t xml:space="preserve">90% Recycling Rate of Building Materials Required";;Qi Li DBA: LQ Design Group Ltd;"2171 W. 15th Avenue </t>
  </si>
  <si>
    <t xml:space="preserve"> BC  V6K 2Y4";Dwelling Uses;One-Family Dwelling;Van-City Excavating Ltd;;2022;Dunbar-Southlands;"{""coordinates"": [-123.1861264</t>
  </si>
  <si>
    <t>BP-2022-01764;2022-04-05;2022-05-05;30;0.0;Salvage and Abatement;2719 E 46TH AVENUE</t>
  </si>
  <si>
    <t xml:space="preserve"> BC V5S 1A6;"Low Density Housing - Salvage and Abatement - Salvage and abatement permit only for DB-2021-06924 and to be completed under the supervision of a qualified professional. This permit does not authorize demolition</t>
  </si>
  <si>
    <t>Demolition/ Deconstruction Permit: DB-2022-01762</t>
  </si>
  <si>
    <t>Building Permit: DB-2021-06924";;Vincent Wan DBA: D.V. Design Ltd.;"4038 Toronto Street</t>
  </si>
  <si>
    <t xml:space="preserve"> BC  V3B6X8";Dwelling Uses;One-Family Dwelling;Van-City Excavating Ltd;;2022;Victoria-Fraserview;"{""coordinates"": [-123.0508959</t>
  </si>
  <si>
    <t xml:space="preserve"> 49.2287149]</t>
  </si>
  <si>
    <t xml:space="preserve"> ""type"": ""Point""}";2022-05;49.2287149</t>
  </si>
  <si>
    <t>DB-2022-01091;2022-03-01;2022-05-03;63;15000.0;Demolition / Deconstruction;2829 MCGILL STREET</t>
  </si>
  <si>
    <t xml:space="preserve"> BC V5K 1H7;"Low Density Housing - Demolition / Deconstruction - To demolish the existing one family dwelling building ($15</t>
  </si>
  <si>
    <t>Demo Declaration â€“ Akal Demolition &amp; Excavation Ltd   (778)-318-1373";;Bhupinder (Raj) Singh DBA: Raj Home Design;"6625 Fraser St</t>
  </si>
  <si>
    <t xml:space="preserve"> BC  V5X3T6";Dwelling Uses;One-Family Dwelling;AKAL DEMOLITION &amp; EXCAVATING LTD;;2022;Hastings-Sunrise;"{""coordinates"": [-123.0457132</t>
  </si>
  <si>
    <t>DB-2021-03937;2021-07-23;2022-05-02;283;15000.0;Demolition / Deconstruction;21 E 51ST AVENUE</t>
  </si>
  <si>
    <t xml:space="preserve"> BC V5X 1C1;"Low Density Housing - Demolition / Deconstruction - To demolish the existing one family dwelling building ($15</t>
  </si>
  <si>
    <t>Demo Declaration â€“ AKAL DEMOLITION &amp; EXCAVATING LTD  (778)-318-1373";;Terry Chen DBA: T Chen Custom Homes / TC Studio;"296-4388 Still Creek Ave</t>
  </si>
  <si>
    <t xml:space="preserve"> BC  V5C 6C6";Dwelling Uses;One-Family Dwelling;AKAL DEMOLITION &amp; EXCAVATING LTD;;2022;Sunset;"{""coordinates"": [-123.1055311</t>
  </si>
  <si>
    <t>BP-2021-04612;2021-08-30;2022-05-10;253;15000.0;Demolition / Deconstruction;2155 PARKER STREET</t>
  </si>
  <si>
    <t xml:space="preserve"> BC V5L 2L6;"Low Density Housing - Demolition / Deconstruction - To demolish the existing one family dwelling building ($15</t>
  </si>
  <si>
    <t>Demo Declaration â€“ Akal Demolition and Excavating Ltd  (778)-318-1373</t>
  </si>
  <si>
    <t>75% Recycling Rate of Building Materials Required";;Michael Lu DBA: DWG Design Work Group Ltd.;"#203 - 5066 Kingsway</t>
  </si>
  <si>
    <t xml:space="preserve"> BC  V5H 2E7";Dwelling Uses;One-Family Dwelling;AKAL DEMOLITION &amp; EXCAVATING LTD;;2022;Grandview-Woodland;"{""coordinates"": [-123.0604529</t>
  </si>
  <si>
    <t>BP-2022-02063;2022-04-19;2022-05-24;35;0.0;Salvage and Abatement;2523 E 15TH AVENUE</t>
  </si>
  <si>
    <t xml:space="preserve"> BC V5M 2J9;"Low Density Housing - Salvage and Abatement - Salvage and abatement permit only for DB-2022-00122 and to be completed under the supervision of Qualified Professional. This permit does not authorize demolition</t>
  </si>
  <si>
    <t>QP: Peter R. Van Bakel</t>
  </si>
  <si>
    <t xml:space="preserve"> CRM</t>
  </si>
  <si>
    <t xml:space="preserve"> CRSP of BCQP Consultants";;Amardeep Dhillon DBA: Space Smart Home Design;"1307 East 55th Avenue</t>
  </si>
  <si>
    <t xml:space="preserve"> BC  V5X 1P4";Dwelling Uses;One-Family Dwelling;BigCity Excavation Ltd;"2295 E 48TH AV  </t>
  </si>
  <si>
    <t xml:space="preserve"> BC  V5P 1R9";2022;Renfrew-Collingwood;"{""coordinates"": [-123.0546285</t>
  </si>
  <si>
    <t xml:space="preserve"> 49.2568679]</t>
  </si>
  <si>
    <t xml:space="preserve"> ""type"": ""Point""}";2022-05;49.2568679</t>
  </si>
  <si>
    <t>DB-2021-05537;2021-10-23;2022-05-10;199;714300.0;New Building;1581 RUPERT STREET</t>
  </si>
  <si>
    <t xml:space="preserve"> BC V5K 4L9;"Low Density Housing - New Building - To construct a 2 storey two-family dwelling with a secondary suite located in the Basement/Cellar ($714</t>
  </si>
  <si>
    <t xml:space="preserve">300.00) with a detached accessory building (garage) </t>
  </si>
  <si>
    <t>1.\tCovenant registered at the Land Title Office under CA9559964</t>
  </si>
  <si>
    <t>2.\tA/C unit proposed located at rear yard.</t>
  </si>
  <si>
    <t>3.\tSchedule B Sharat Chande P.Eng (604-723-7534) Structural &amp; Geotechnical</t>
  </si>
  <si>
    <t>4.\tBC Housing: European Style Home</t>
  </si>
  <si>
    <t>******THIS PERMIT HAS BEEN ISSUED UNDER THE REQUIREMENTS OF VBBL 2019******";New Build - Low Density Housing;Satwinder  Bhatti DBA: European Style Homes Ltd;"652 Rupert street</t>
  </si>
  <si>
    <t xml:space="preserve"> BC  V5K 4K8";Dwelling Uses;Two-Family Dwelling w/Secondary Suite;European Style Homes Ltd;"3001 E 29TH AV  </t>
  </si>
  <si>
    <t xml:space="preserve"> BC  V5R 1V9";2022;Hastings-Sunrise;"{""coordinates"": [-123.0341321</t>
  </si>
  <si>
    <t>BP-2022-01980;2022-04-13;2022-05-25;42;490000.0;Addition / Alteration;1285 W PENDER STREET</t>
  </si>
  <si>
    <t xml:space="preserve"> BC V6E 4B1;"Field Review - Addition / Alteration - #500 - 5th floor</t>
  </si>
  <si>
    <t>Interior alterations to provide tenant improvements for a new office tenant and to validate the work without permit to combine office units #520 and #590 (becoming #500) in this existing Municipally Designated Heritage ""A"" commercial building on this site.</t>
  </si>
  <si>
    <t>Scope of work:  remove demising walls to combine #520 and #590</t>
  </si>
  <si>
    <t xml:space="preserve"> remove/construct partition walls</t>
  </si>
  <si>
    <t xml:space="preserve"> new staff washroom</t>
  </si>
  <si>
    <t>TENANT:  Charlwood International Corp.</t>
  </si>
  <si>
    <t xml:space="preserve"> Architect MAIC</t>
  </si>
  <si>
    <t xml:space="preserve"> Bassam Yammine</t>
  </si>
  <si>
    <t xml:space="preserve"> ph: 604-609-0500</t>
  </si>
  <si>
    <t>OK For Field Review per K. Vogt - Apr 13/22</t>
  </si>
  <si>
    <t>E2 - Retrofit Path: BOMA BESt (Path 1) - No Additional Upgrades Req'd.</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</si>
  <si>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Commercial/ Mixed Use - Lower Complexity;Dena Burr DBA: Epic Spaces Inc.;"#2000-1500 W. Georgia Street</t>
  </si>
  <si>
    <t xml:space="preserve"> BC  V6E 0C3";2022;Downtown;"{""coordinates"": [-123.1247734</t>
  </si>
  <si>
    <t xml:space="preserve"> 49.2890872]</t>
  </si>
  <si>
    <t xml:space="preserve"> ""type"": ""Point""}";2022-05;49.2890872</t>
  </si>
  <si>
    <t>DB-2021-04705;2021-09-03;2022-05-02;241;15000.0;Demolition / Deconstruction;5525 EARLES STREET</t>
  </si>
  <si>
    <t xml:space="preserve"> BC V5R 3S3;"Low Density Housing - Demolition / Deconstruction - Demolition â€“ Conventional (Standard)</t>
  </si>
  <si>
    <t xml:space="preserve"> JVT EXCAVATING &amp; DEMOLITION LTD (Sukh Kang)   (778)-893-1643";;Kanwal Sekhon DBA: 88 Homes LTD.;"8088 13th Ave</t>
  </si>
  <si>
    <t xml:space="preserve"> BC  V3N 2G2";Dwelling Uses;One-Family Dwelling;JVT EXCAVATING &amp; DEMOLITION LTD;;2022;Renfrew-Collingwood;"{""coordinates"": [-123.049198</t>
  </si>
  <si>
    <t>DB-2021-06064;2021-11-18;2022-05-04;167;209815.0;New Building;2689 BLENHEIM STREET</t>
  </si>
  <si>
    <t xml:space="preserve"> BC V6R 2J7;"Low Density Housing - New Building - To construct a 1 storey laneway house building ($209</t>
  </si>
  <si>
    <t>815) with 1 open parking pad</t>
  </si>
  <si>
    <t xml:space="preserve">3.\tEntire building to be sprinklered 13D </t>
  </si>
  <si>
    <t xml:space="preserve"> Interior component located in bedroom closest</t>
  </si>
  <si>
    <t>5.\tSchedule B: (Xue Li Chen) P.Eng (778.235.5447) Structural</t>
  </si>
  <si>
    <t>6.\tSchedule B: (Xue Li Chen) P.Eng (778.235.5447) Geotechnical</t>
  </si>
  <si>
    <t>7.\tHPO: Residential Builder- Reshmail Singh Sidhu</t>
  </si>
  <si>
    <t>Principle Dwelling: 3305 W 11TH AVE</t>
  </si>
  <si>
    <t>Laneway home: 2689 BLENHEIM ST</t>
  </si>
  <si>
    <t>*EXISTING HOUSE* Note: Bldg 1 (principal bldg) addressed 3305 W 11TH AVE retained on site.</t>
  </si>
  <si>
    <t>**THIS PERMIT HAS BEEN ISSUED UNDER THE REQUIREMENTS OF VBBL #12511 (2019) **";New Build - Standalone Laneway;JANE CHU;"OWNER BUILDER</t>
  </si>
  <si>
    <t>5350 ASH ST</t>
  </si>
  <si>
    <t xml:space="preserve"> BC  V5Z3G6";Dwelling Uses;Laneway House;Reshmail Singh Sidhu;"1618 E 61ST AV  </t>
  </si>
  <si>
    <t xml:space="preserve"> BC  V5P 2J6";2022;Kitsilano;"{""coordinates"": [-123.177924</t>
  </si>
  <si>
    <t xml:space="preserve"> 49.262542]</t>
  </si>
  <si>
    <t xml:space="preserve"> ""type"": ""Point""}";2022-05;49.262542</t>
  </si>
  <si>
    <t>DB-2021-03824;2021-07-20;2022-05-09;293;1047137.5;New Building;72 W 46TH AVENUE</t>
  </si>
  <si>
    <t xml:space="preserve"> BC V5Y 2W7;"Low Density Housing - New Building - To construct a 2 storey one-family dwelling with a secondary suite located in the Basement/Cellar ($1</t>
  </si>
  <si>
    <t xml:space="preserve">137.50) </t>
  </si>
  <si>
    <t>Note:  Parking for the site has been provided under DB-2021-03831 (Laneway House)</t>
  </si>
  <si>
    <t>1- Covenant registered at the Land Title Office under CA9697511</t>
  </si>
  <si>
    <t>2 - No strata titling permitted</t>
  </si>
  <si>
    <t>3-  A/C unit proposed in rear yard</t>
  </si>
  <si>
    <t xml:space="preserve">4 - Bar sink located in basement </t>
  </si>
  <si>
    <t>5 - Schedule B: Jason Hui</t>
  </si>
  <si>
    <t>6 - BC Housing: Smart Choice Builders Ltd.:47781</t>
  </si>
  <si>
    <t xml:space="preserve">******THIS PERMIT HAS BEEN ISSUED UNDER THE REQUIREMENTS OF VBBL 2019******";New Build - Low Density Housing;Minh Ta DBA: Pinnacle Decision Design Associates Ltd.;"PO BOX 77026 KINGSWAY </t>
  </si>
  <si>
    <t xml:space="preserve"> BC  V5V5E7";Dwelling Uses;One-family Dwelling w/Sec Suite;Smart Choice Builders Ltd;"402 E 56TH AV  </t>
  </si>
  <si>
    <t xml:space="preserve"> BC  V5X 1R4";2022;Oakridge;"{""coordinates"": [-123.1075887</t>
  </si>
  <si>
    <t xml:space="preserve"> 49.2283229]</t>
  </si>
  <si>
    <t xml:space="preserve"> ""type"": ""Point""}";2022-05;49.2283229</t>
  </si>
  <si>
    <t>BP-2021-04494;2021-08-23;2022-05-18;268;15000.0;Demolition / Deconstruction;1914 W 43RD AVENUE</t>
  </si>
  <si>
    <t xml:space="preserve"> BC V6M 2C6;"Low Density Housing - Demolition / Deconstruction - To demolish the existing one family dwelling building ($15</t>
  </si>
  <si>
    <t>Green Demolition Conditions Apply : 75% Recycling Rate of Building Materials Required";;John Henshaw DBA: John Henshaw Architect Inc.;"1666 W. 75th Avenue</t>
  </si>
  <si>
    <t xml:space="preserve"> BC  V5X 1J6";2022;Kerrisdale;"{""coordinates"": [-123.1497711</t>
  </si>
  <si>
    <t xml:space="preserve"> 49.2323737]</t>
  </si>
  <si>
    <t xml:space="preserve"> ""type"": ""Point""}";2022-05;49.2323737</t>
  </si>
  <si>
    <t>DB-2021-04510;2021-08-23;2022-05-31;281;534482.5;New Building;1846 E 36TH AVENUE</t>
  </si>
  <si>
    <t xml:space="preserve"> BC V5P 1C8;"Low Density Housing - New Building - To construct a 2 storey one-family dwelling ($534</t>
  </si>
  <si>
    <t>482.50) with a parking pad at the rear providing 1 parking space</t>
  </si>
  <si>
    <t>Main House permit DB-2021-04510 will remain in suspension until the Deconstruction permit BP-2021-04511 has been completed.</t>
  </si>
  <si>
    <t>3.     A/C unit proposed in rear yard</t>
  </si>
  <si>
    <t>2.\tBar sink located on main floor</t>
  </si>
  <si>
    <t>3.\tSchedule B Xue Li Chen P.Eng (778.235.5447) Structural &amp; Geotechnical</t>
  </si>
  <si>
    <t>4.\tBC Housing: Kentwood Homes Ltd</t>
  </si>
  <si>
    <t>Note:  Parking on this site has been provided under DB-2021-04517 (construction of LWH)</t>
  </si>
  <si>
    <t>#1-1846 E 36th Av - One Family Dwelling (1st - 3rd floor)</t>
  </si>
  <si>
    <t xml:space="preserve"> BC  V6K 2Y4";Dwelling Uses;One-Family Dwelling;Kentwood Homes Ltd;"2323 BOUNDARY ROAD  </t>
  </si>
  <si>
    <t xml:space="preserve"> BC  V5M 4V8";2022;Kensington-Cedar Cottage;"{""coordinates"": [-123.0678704</t>
  </si>
  <si>
    <t>BP-2022-02219;2022-04-28;2022-05-26;28;0.0;Salvage and Abatement;963 E 15TH AVENUE</t>
  </si>
  <si>
    <t xml:space="preserve"> BC V5T 2S2;"Low Density Housing - Salvage and Abatement - Building Permit for DB-2022-00475 2FD</t>
  </si>
  <si>
    <t xml:space="preserve"> BC  V6P4L2";Dwelling Uses;One-Family Dwelling;JB Siteworks Inc.;;2022;Mount Pleasant;"{""coordinates"": [-123.0841804</t>
  </si>
  <si>
    <t xml:space="preserve"> 49.2572202]</t>
  </si>
  <si>
    <t xml:space="preserve"> ""type"": ""Point""}";2022-05;49.2572202</t>
  </si>
  <si>
    <t>BP-2021-04660;2021-09-01;2022-05-30;271;15000.0;Demolition / Deconstruction;2945 W 14TH AVENUE</t>
  </si>
  <si>
    <t xml:space="preserve"> BC V6K 2X5;"Low Density Housing - Demolition / Deconstruction - To demolish the existing one family dwelling building ($15</t>
  </si>
  <si>
    <t>Note: Pre-1950 recycling requirement: 90% of non-hazardous construction waste";;Kathy Henry DBA: K. Henry Design Inc.;"202- 641 Mahan Road</t>
  </si>
  <si>
    <t xml:space="preserve"> BC  V0N 1V8";Dwelling Uses;One-Family Dwelling;Octiscapes Site Services Ltd;"1051 Page St  </t>
  </si>
  <si>
    <t xml:space="preserve"> BC  V6V 2Y4";2022;Kitsilano;"{""coordinates"": [-123.1711454</t>
  </si>
  <si>
    <t xml:space="preserve"> 49.2598685]</t>
  </si>
  <si>
    <t xml:space="preserve"> ""type"": ""Point""}";2022-05;49.2598685</t>
  </si>
  <si>
    <t>DB-2021-06763;2021-12-19;2022-05-31;163;192000.0;New Building;7525 ELLIOTT STREET #3</t>
  </si>
  <si>
    <t xml:space="preserve"> BC V5S 2N8;"Low Density Housing - New Building - To construct a 1 storey laneway house building ($192</t>
  </si>
  <si>
    <t>000) with an attached garage and 1 open parking pad</t>
  </si>
  <si>
    <t>4.\tSchedule B: (Antony Wang) P.Eng (604.618.6236) Structural</t>
  </si>
  <si>
    <t>5.\tSchedule B: (Heqing Jian) P.Eng (778-987-7461) Geotechnical</t>
  </si>
  <si>
    <t>6.\tHPO: Residential Builder- M Tse Construction Inc.</t>
  </si>
  <si>
    <t>*NEW HOUSE* Note: See DB-2021-06762 for Bldg 1 on site (principal bldg) addressed #1-7525 Elliott St.</t>
  </si>
  <si>
    <t xml:space="preserve">****ALL PROJECT COORINATOR NOTES HAS BEEN ACCEPTED BY THE APPLICANT****";New Build - Low Density Housing;Mike Chu DBA: Westpoint Design &amp; Development Ltd.;"2268 West 34th Avenue </t>
  </si>
  <si>
    <t xml:space="preserve"> BC  V6M1G6";Dwelling Uses;Laneway House;M Tse Construction Inc;;2022;Victoria-Fraserview;"{""coordinates"": [-123.054234</t>
  </si>
  <si>
    <t>DB-2022-01967;2022-04-13;2022-05-20;37;250000.0;Addition / Alteration;325 SEYMOUR STREET</t>
  </si>
  <si>
    <t xml:space="preserve"> BC V6B 5A6;"Field Review - Addition / Alteration - Interior alterations to demise the existing restaurant shell space into two units 325 Seymour (restaurant) and #125 - 333 Seymour (office). Work to include first tenant improvements to 325 Seymour St while changing the use from Restaurant Shell to Restaurant (Group D</t>
  </si>
  <si>
    <t xml:space="preserve"> low occupancy A2 occupant load max. 30 persons as per Division B</t>
  </si>
  <si>
    <t xml:space="preserve"> 3.1.2.6) on the first floor of this existing commercial building on this site. </t>
  </si>
  <si>
    <t xml:space="preserve">Tenant: Deville Coffee </t>
  </si>
  <si>
    <t>Schedule A &amp; Schedule B Architectural - Mary Joann Zulueta - 403-618-6079</t>
  </si>
  <si>
    <t>Schedule B Mechanical</t>
  </si>
  <si>
    <t xml:space="preserve"> Plumbing &amp; Electrical - Moortaza Bhaiji - 403-460-2277</t>
  </si>
  <si>
    <t xml:space="preserve">Separate sprinkler permit required </t>
  </si>
  <si>
    <t>OK for field review as per DBI Rob Rattray</t>
  </si>
  <si>
    <t xml:space="preserve"> 12 April 2022.</t>
  </si>
  <si>
    <t>1)  Separate Permits will be required for first tenant improvements for #125 - 333 Seymour St</t>
  </si>
  <si>
    <t>2) The maximum number of occupants at any given time in 325 Seymour St is 30 Occupants per submitted occupant load calculation and 3.1.2.6</t>
  </si>
  <si>
    <t>3) A permanent sign</t>
  </si>
  <si>
    <t xml:space="preserve"> with lettering not less than 50 mm high with a 12 mm stroke</t>
  </si>
  <si>
    <t xml:space="preserve"> indicating 30 persons max</t>
  </si>
  <si>
    <t xml:space="preserve"> shall be posted in a conspicuous location near the suiteâ€™s principal entrance</t>
  </si>
  <si>
    <t>4) Storefront glazing is to remain clear and unobstructed. No translucent or opaque film</t>
  </si>
  <si>
    <t xml:space="preserve"> curtains or similar elements are to be installed on or directly outside or inside of the approved glazing.</t>
  </si>
  <si>
    <t>5) Separate permit required for any outdoor seating";Renovation - Commercial/ Mixed Use - Lower Complexity;Brian Milne DBA: BRC Management Ltd;"43 Auburn Meadows Crescent Southeast</t>
  </si>
  <si>
    <t xml:space="preserve"> AB  T3M 2E3";Office Uses</t>
  </si>
  <si>
    <t>Service Uses;Not Applicable</t>
  </si>
  <si>
    <t xml:space="preserve">Restaurant - Class 1;Blue Rock Construction Management Ltd;"43 Auburn Meadows Cres SE  </t>
  </si>
  <si>
    <t xml:space="preserve"> AB  T3M 2E3";2022;Downtown;"{""coordinates"": [-123.1121249</t>
  </si>
  <si>
    <t xml:space="preserve"> 49.285198]</t>
  </si>
  <si>
    <t xml:space="preserve"> ""type"": ""Point""}";2022-05;49.285198</t>
  </si>
  <si>
    <t>BP-2022-01410;2022-03-17;2022-05-19;63;23439.0;Addition / Alteration;3268 W 20TH AVENUE</t>
  </si>
  <si>
    <t xml:space="preserve"> BC V6L 1H9;"Field Review - Addition / Alteration - 3268 W 20th Avenue</t>
  </si>
  <si>
    <t>To install 5 solar panels on the roof of this existing one family dwelling and 12 solar panels on the roof of the detached two-car garage.";Renovation - Residential - Lower Complexity;Shift Energy Group Inc. DBA: Electrical Contractor;"1600 595 Burrard St</t>
  </si>
  <si>
    <t xml:space="preserve"> BC  V7X 1L4";Dwelling Uses;One-Family Dwelling;Shift Energy Group Inc;"595 BURRARD ST  </t>
  </si>
  <si>
    <t xml:space="preserve"> BC  V6C 1A0";2022;Dunbar-Southlands;"{""coordinates"": [-123.1774267</t>
  </si>
  <si>
    <t xml:space="preserve"> 49.2543855]</t>
  </si>
  <si>
    <t xml:space="preserve"> ""type"": ""Point""}";2022-05;49.2543855</t>
  </si>
  <si>
    <t>BP-2021-06878;2021-12-22;2022-05-19;148;16000.0;Demolition / Deconstruction;585 E 52ND AVENUE</t>
  </si>
  <si>
    <t xml:space="preserve"> BC V5X 1G8;"Enquiry Centre - Demolition / Deconstruction - To demolish this existing one family dwelling to grade as per subdivision order dated November 29</t>
  </si>
  <si>
    <t>Related to Salvage &amp; Abatement permit BP-2021-06879. Permit issued separately.";;Hi-Beam Properties Ltd. DBA: Hi-Beam Properties Ltd;"7235 Fraser Street</t>
  </si>
  <si>
    <t xml:space="preserve"> BC  V5X 3V8";Dwelling Uses;One-Family Dwelling;MBD Trucking Excavating Ltd;;2022;Sunset;"{""coordinates"": [-123.092646</t>
  </si>
  <si>
    <t xml:space="preserve"> 49.2229576]</t>
  </si>
  <si>
    <t xml:space="preserve"> ""type"": ""Point""}";2022-05;49.2229576</t>
  </si>
  <si>
    <t>DB-2021-04689;2021-09-02;2022-05-13;253;159325.0;New Building;7637 HUDSON STREET #3</t>
  </si>
  <si>
    <t xml:space="preserve"> BC V6P 4L5;"Low Density Housing - New Building - To construct a one storey laneway house building ($159</t>
  </si>
  <si>
    <t>325) with an open parking pad</t>
  </si>
  <si>
    <t>4- Schedule B:  Scott Ash-Anderson</t>
  </si>
  <si>
    <t>6- HPO: Residential Builder - Saint Construction Management Ltd</t>
  </si>
  <si>
    <t>******THIS PERMIT HAS BEEN ISSUED UNDER THE REQUIREMENTS OF VBBL #12511 (2019)******";New Build - Standalone Laneway;Shora Parvaresh DBA: Noble Architecture;"PH2 - 188 Keefer st</t>
  </si>
  <si>
    <t xml:space="preserve"> BC  V6A 0E3";Dwelling Uses;Laneway House;Saint Construction Management Ltd;"2323 BOUNDARY ROAD  </t>
  </si>
  <si>
    <t>DB-2021-04492;2021-08-23;2022-05-18;268;936242.5;New Building;1914 W 43RD AVENUE</t>
  </si>
  <si>
    <t xml:space="preserve"> BC V6M 2C6;"Low Density Housing - New Building - To construct a 2 storey + cellar one-family dwelling ($936</t>
  </si>
  <si>
    <t>242) with 1 open parking pad</t>
  </si>
  <si>
    <t xml:space="preserve"> and 1 enclosed parking space</t>
  </si>
  <si>
    <t xml:space="preserve"> providing 2 parking spaces total</t>
  </si>
  <si>
    <t>Note: This Building Permit will remain in a suspended status until the associated (green) Demolition Permit BP-2021-04494 is completed.</t>
  </si>
  <si>
    <t>3.\tA/C proposed â€“ Exterior component located in East SY</t>
  </si>
  <si>
    <t xml:space="preserve"> Interior component located in Cellar</t>
  </si>
  <si>
    <t>4.\tBar sink located in Cellar</t>
  </si>
  <si>
    <t xml:space="preserve">5.\tSchedule B: (ANTONY WANG) P.Eng (604-618-6236) Structural  </t>
  </si>
  <si>
    <t>6.\tSchedule B: (PAULLUS K.F. YOUNG) P.Eng (604-841-7748) Geotechnical</t>
  </si>
  <si>
    <t>7.     Schedule A: (JOHN HENSHAW) (604-264-1072) commitment</t>
  </si>
  <si>
    <t>8.\tHPO: Residential Builder- (Yick Sun Enterprises Ltd.)</t>
  </si>
  <si>
    <t xml:space="preserve"> access to the laneway is from the East side. This access must be provided &amp; maintained at all times and the building addresses posted to be visible from the street in accordance with the Building By-law.</t>
  </si>
  <si>
    <t xml:space="preserve"> BC  V6P 6G2";Dwelling Uses;One-Family Dwelling;Yick Sun Enterprises Ltd;;2022;Kerrisdale;"{""coordinates"": [-123.1497711</t>
  </si>
  <si>
    <t>DB-2021-05374;2021-10-15;2022-05-16;213;680710.0;New Building;1926 W 42ND AVENUE</t>
  </si>
  <si>
    <t xml:space="preserve"> BC V6M 2B1;"Low Density Housing - New Building - To construct a 2 storey one-family dwelling with a secondary suite located in the Basement ($680</t>
  </si>
  <si>
    <t>710) with a detached accessory building (garage)  at the rear providing 2 parking spaces</t>
  </si>
  <si>
    <t>1.\tCovenant registered at the Land Title Office under CA9672603</t>
  </si>
  <si>
    <t>3.\tA/C proposed â€“ Exterior component located in Rear</t>
  </si>
  <si>
    <t xml:space="preserve"> Interior component located in Basement.</t>
  </si>
  <si>
    <t>4.\tNo Bar sink</t>
  </si>
  <si>
    <t>5.\tSchedule B: (A.C.M) P.Eng (604.618.6236) Structural &amp; Geotechnical</t>
  </si>
  <si>
    <t>6.\tHPO: Residential Builder- Yick Sun Enterprises Ltd</t>
  </si>
  <si>
    <t>Principle Dwelling: #1-1926 W 42nd Av</t>
  </si>
  <si>
    <t>Secondary Suite: #2-1926 W 42nd Av</t>
  </si>
  <si>
    <t xml:space="preserve"> BC  V6P 6G2";Dwelling Uses;One-family Dwelling w/Sec Suite;Yick Sun Enterprises Ltd;;2022;Kerrisdale;"{""coordinates"": [-123.1500596</t>
  </si>
  <si>
    <t>BP-2022-01736;2022-04-04;2022-05-30;56;0.0;Salvage and Abatement;2681 E 18TH AVENUE</t>
  </si>
  <si>
    <t xml:space="preserve"> BC V5M 2P6;"Low Density Housing - Salvage and Abatement - Salvage and abatement permit only for DB-2022-00472 and to be completed under the supervision of a qualified professional work. This permit does not authorize demolition</t>
  </si>
  <si>
    <t>QP: Peter R. Van Bakel - BCQP Environmental Inc - (604)-780-5683";;Kanwal Sekhon DBA: 88 Homes LTD.;"8088 13th Ave</t>
  </si>
  <si>
    <t xml:space="preserve"> BC  V3N 2G2";Dwelling Uses;One-Family Dwelling;Bhullar Excavating and Demolition;;2022;Renfrew-Collingwood;"{""coordinates"": [-123.0502731</t>
  </si>
  <si>
    <t xml:space="preserve"> 49.2542897]</t>
  </si>
  <si>
    <t xml:space="preserve"> ""type"": ""Point""}";2022-05;49.2542897</t>
  </si>
  <si>
    <t>DB-2021-06223;2021-11-27;2022-05-24;178;161017.5;New Building;6596 DUMFRIES STREET #3</t>
  </si>
  <si>
    <t xml:space="preserve"> BC V5P 3B7;"Low Density Housing - New Building - To construct a 2 storey laneway house building with an open parking pad</t>
  </si>
  <si>
    <t xml:space="preserve"> This is a 1 Â½ storey building pursuant to the Zoning &amp; Development By-law</t>
  </si>
  <si>
    <t>1- No strata titling permitted.</t>
  </si>
  <si>
    <t xml:space="preserve">#3-6596 Dumfries St - Laneway House </t>
  </si>
  <si>
    <t xml:space="preserve">Combustible projections or roof soffits on an exposing building face shall not project to less than .45m from the property line and shall be in compliance with VBBL 2019 9.10.15.5.(9) </t>
  </si>
  <si>
    <t xml:space="preserve">to be sprinklered to NFPA 13D.  </t>
  </si>
  <si>
    <t xml:space="preserve"> BC  V5S3M7";Dwelling Uses;Laneway House;7 Oak West Homes Ltd;"830 Quadling Avenue  </t>
  </si>
  <si>
    <t>DB-2021-03408;2021-07-03;2022-05-30;331;225000.0;New Building;3816 W 35TH AVENUE #3</t>
  </si>
  <si>
    <t xml:space="preserve"> BC V6N 2N9;"Low Density Housing - New Building - To construct a 2 storey laneway house building ($225</t>
  </si>
  <si>
    <t>1.\tCovenant registered at the Land Title Office under CA8181872</t>
  </si>
  <si>
    <t>5.\tSchedule B: (Zhi Yi You) P.Eng (778.302.2155) Structural</t>
  </si>
  <si>
    <t>6.\tSchedule B: (Zhi Yi You) P.Eng (778.302.2155) Geotechnical</t>
  </si>
  <si>
    <t>7.\tHPO: Residential Builder- Platinum Seal Project Canada Inc.</t>
  </si>
  <si>
    <t>Principle Dwelling: #1 - 3816 W 35th Av</t>
  </si>
  <si>
    <t>Secondary Suite: #2 - 3816 W 35th Av</t>
  </si>
  <si>
    <t>Laneway home: #3 - 3816 W 35th Av</t>
  </si>
  <si>
    <t>*NEW HOUSE* Note: See BP-2019-05790 for Bldg 1 on site (principal bldg) addressed #1 - 3816 W 35th Av.</t>
  </si>
  <si>
    <t>**THIS PERMIT HAS BEEN ISSUED UNDER THE REQUIREMENTS OF VBBL #12511 (2019) **";New Build - Standalone Laneway;Shirley Zhang DBA: Wiedemann Architectural Design;"4382 w 10th ave.</t>
  </si>
  <si>
    <t xml:space="preserve"> BC  V6R2H7";Dwelling Uses;Laneway House;Platinum Seal Project Canada Inc;;2022;Dunbar-Southlands;"{""coordinates"": [-123.1886961</t>
  </si>
  <si>
    <t xml:space="preserve"> 49.2402141]</t>
  </si>
  <si>
    <t xml:space="preserve"> ""type"": ""Point""}";2022-05;49.2402141</t>
  </si>
  <si>
    <t>BP-2021-02922;2021-06-10;2022-05-12;336;15000.0;Demolition / Deconstruction;2455 W 10TH AVENUE</t>
  </si>
  <si>
    <t xml:space="preserve"> BC V6K 2J4;"Low Density Housing - Demolition / Deconstruction - To demolish the existing one family dwelling building ($15</t>
  </si>
  <si>
    <t>Canstar Excavating &amp; Landscaping Ltd. (Kiranjil Bhandal)   (778)-863-8717";;Mahmoud Reza Emami DBA: Aban Creation Construction;"1205 Brantwood RD</t>
  </si>
  <si>
    <t xml:space="preserve"> BC  V7R1G6";Dwelling Uses;One-Family Dwelling;Canstar Excavating &amp; Landscaping Ltd;"9640 123 St</t>
  </si>
  <si>
    <t xml:space="preserve"> BC  V3V 4N5";2022;Kitsilano;"{""coordinates"": [-123.1613499</t>
  </si>
  <si>
    <t>BP-2022-01197;2022-03-08;2022-05-20;73;15000.0;Demolition / Deconstruction;6451 SOPHIA STREET</t>
  </si>
  <si>
    <t xml:space="preserve"> BC V5W 2W9;"Low Density Housing - Demolition / Deconstruction - To demolish the existing one family dwelling building ($15</t>
  </si>
  <si>
    <t>Note: Pre-1950 recycling requirement: 75% of non-hazardous construction waste";;Amandeep Sidhu;"335 E 50TH AVE</t>
  </si>
  <si>
    <t xml:space="preserve"> BC  V5X 1A7";Dwelling Uses;One-Family Dwelling;GNA Contracting Ltd;"815 E 57TH AV  </t>
  </si>
  <si>
    <t xml:space="preserve"> BC  V5X 1T4";2022;Sunset;"{""coordinates"": [-123.0999013</t>
  </si>
  <si>
    <t xml:space="preserve"> 49.2261257]</t>
  </si>
  <si>
    <t xml:space="preserve"> ""type"": ""Point""}";2022-05;49.2261257</t>
  </si>
  <si>
    <t>DB-2021-02371;2021-05-18;2022-05-08;355;137750.0;New Building;1146 E 49TH AVENUE #3</t>
  </si>
  <si>
    <t xml:space="preserve"> BC V5W 2J1;"Low Density Housing - New Building - To construct a 2 storey laneway house building ($137</t>
  </si>
  <si>
    <t>750) with an open parking pad</t>
  </si>
  <si>
    <t xml:space="preserve">Note:  Bldg 1 (principal bldg) addressed 1146 E 49th Ave retained on site.   </t>
  </si>
  <si>
    <t>2.\tSchedule B:  STR/GEO - TIM LAM P.Eng (604-255-7670) Structural &amp; Geotechnical</t>
  </si>
  <si>
    <t>3. \tHPO: Residential Builder- GMJ Home Designs Ltd # 43621</t>
  </si>
  <si>
    <t>#3-1146 E 49th Av - Laneway House (1.5 storey)</t>
  </si>
  <si>
    <t xml:space="preserve">#1-1146 E 49th Av - Principal Dwelling </t>
  </si>
  <si>
    <t>#3-1146 E 49th Av - Laneway House</t>
  </si>
  <si>
    <t>******THIS PERMIT HAS BEEN ISSUED UNDER THE REQUIREMENTS OF VBBL #12511 (2019)******";New Build - Standalone Laneway;Melanie  Dee DBA: General Contractor;"34 - 6000 Barnard Drive</t>
  </si>
  <si>
    <t xml:space="preserve"> BC  V7C5P7";Dwelling Uses;Laneway House;GMJ Home Designs Ltd.;;2022;Sunset;"{""coordinates"": [-123.0822295</t>
  </si>
  <si>
    <t xml:space="preserve"> 49.2251174]</t>
  </si>
  <si>
    <t xml:space="preserve"> ""type"": ""Point""}";2022-05;49.2251174</t>
  </si>
  <si>
    <t>BP-2022-01824;2022-04-07;2022-05-10;33;21582.0;Addition / Alteration;2331 E 6TH AVENUE</t>
  </si>
  <si>
    <t xml:space="preserve"> BC V5N 1R4;"Field Review - Addition / Alteration - Exterior alterations to install Twenty-Three (23) solar panels on the roof of this existing 1FD+SS.</t>
  </si>
  <si>
    <t>Okay for Field Review as per Jamie Z.";Renovation - Residential - Lower Complexity;Juan  Echeverry Restrepo DBA: Penfolds Roofing &amp; Solar;"2230 Hartley Ave</t>
  </si>
  <si>
    <t xml:space="preserve"> BC  V3K 6X3";Dwelling Uses;One-family Dwelling w/Sec Suite;Penfolds Roofing Inc.;;2022;Grandview-Woodland;"{""coordinates"": [-123.0575588</t>
  </si>
  <si>
    <t xml:space="preserve"> 49.2652439]</t>
  </si>
  <si>
    <t xml:space="preserve"> ""type"": ""Point""}";2022-05;49.2652439</t>
  </si>
  <si>
    <t>DB-2021-01353;2021-04-07;2022-05-09;397;15000.0;Demolition / Deconstruction;2057 E 1ST AVENUE</t>
  </si>
  <si>
    <t xml:space="preserve"> BC V5N 1B6;"Enquiry Centre - Demolition / Deconstruction - To demolish by deconstruction this existing One Family Dwelling on this inside with lane site. This building is pre 1940 and as such 75% of the demolition material must be recycled.</t>
  </si>
  <si>
    <t>Related to Salvage &amp; Abatement permit BP-2021-01354.</t>
  </si>
  <si>
    <t xml:space="preserve"> BC  V6E 2P4";Dwelling Uses;One-Family Dwelling;Fairway Recycle Group Inc;;2022;Grandview-Woodland;"{""coordinates"": [-123.0625047</t>
  </si>
  <si>
    <t xml:space="preserve"> 49.2698014]</t>
  </si>
  <si>
    <t xml:space="preserve"> ""type"": ""Point""}";2022-05;49.2698014</t>
  </si>
  <si>
    <t>BP-2020-01164;2020-03-26;2022-05-18;783;59570.0;Addition / Alteration;1124 E 14TH AVENUE</t>
  </si>
  <si>
    <t xml:space="preserve"> BC V5T 2P3;"Field Review - Addition / Alteration - Interior alterations only to provide fire and smoke damage repairs to this existing Two-Family Dwelling building.</t>
  </si>
  <si>
    <t>Scope of work includes: interior fire/water damage repair</t>
  </si>
  <si>
    <t xml:space="preserve"> related upgrading</t>
  </si>
  <si>
    <t xml:space="preserve"> restore interior interconnection between the basement and main floor level. Any unauthorized work on this site</t>
  </si>
  <si>
    <t xml:space="preserve"> is neither recognized nor approved and may be subject to enforcement action.</t>
  </si>
  <si>
    <t>Sch B (Struct): A.S. Densmore (778) 791-7456</t>
  </si>
  <si>
    <t>OK for field review as per Howie Chow</t>
  </si>
  <si>
    <t xml:space="preserve"> March 26</t>
  </si>
  <si>
    <t xml:space="preserve"> range and all associated wiring up to the supply breaker in the unauthorized suite on the lower floor.</t>
  </si>
  <si>
    <t xml:space="preserve"> in whole or in part.</t>
  </si>
  <si>
    <t>- Dedicated 3'-0"" wide firefighting access path with overhead clearance of 2m to be maintained at all times.</t>
  </si>
  <si>
    <t xml:space="preserve">- Smoke alarms to be installed in conformance with Vancouver Building Bylaw subsections 3.2.4 and 9.10.19. </t>
  </si>
  <si>
    <t>- CO Alarms to be installed in conformance with Vancouver Building Bylaw subsections 6.2.4 and 9.32.4.</t>
  </si>
  <si>
    <t>Increase in project value at discretion of District Building Inspector may require additional upgrading as per Table 11.4.3.1 of the VBBL 2019.";Renovation - Residential - Lower Complexity;CJB Restoration Services Ltd.;"30488 Great Northern Ave</t>
  </si>
  <si>
    <t xml:space="preserve"> BC  V2T 6Y6";Dwelling Uses;Two-Family Dwelling;CJB Restoration Services Ltd;"30488 Great Northern Ave  </t>
  </si>
  <si>
    <t xml:space="preserve"> BC  V2T 6H4";2022;Mount Pleasant;"{""coordinates"": [-123.0810124</t>
  </si>
  <si>
    <t xml:space="preserve"> 49.2575759]</t>
  </si>
  <si>
    <t xml:space="preserve"> ""type"": ""Point""}";2022-05;49.2575759</t>
  </si>
  <si>
    <t>DB-2021-06562;2021-12-12;2022-05-02;141;749525.0;New Building;3263 W 33RD AVENUE</t>
  </si>
  <si>
    <t xml:space="preserve"> BC V6N 2G8;"Low Density Housing - New Building - To construct a 2 storey + basement one-family dwelling ($749</t>
  </si>
  <si>
    <t>525.00) with a detached accessory building (garage)</t>
  </si>
  <si>
    <t>Note: This Building Permit will remain in a suspended status until the associated (green) Demolition Permit BP-2022-01385 is completed.</t>
  </si>
  <si>
    <t>1- Bar/Sink proposed in the basement</t>
  </si>
  <si>
    <t>2- A/C unit proposed in the rear yard</t>
  </si>
  <si>
    <t>3- Schedule B: Antony Wang</t>
  </si>
  <si>
    <t xml:space="preserve"> P.Eng (604-618-6236) Structural &amp; Geotechnical</t>
  </si>
  <si>
    <t>4- HPO: Residential Builder â€“ JB Pacific Homes Ltd.</t>
  </si>
  <si>
    <t>5- The entire building to be sprinklered to NFPA 13D.</t>
  </si>
  <si>
    <t>******THIS PERMIT HAS BEEN ISSUED UNDER THE REQUIREMENTS OF VBBL #12511 (2019)******";New Build - Low Density Housing;Danny Lung &amp; Sharon Chen DBA: Lung Designs Group Ltd.;"LUNG DESIGNS GROUP LTD</t>
  </si>
  <si>
    <t xml:space="preserve"> BC  V6V3B6";Dwelling Uses;One-Family Dwelling;JB Pacific Homes Ltd.;;2022;Dunbar-Southlands;"{""coordinates"": [-123.1772093</t>
  </si>
  <si>
    <t xml:space="preserve"> 49.2426073]</t>
  </si>
  <si>
    <t xml:space="preserve"> ""type"": ""Point""}";2022-05;49.2426073</t>
  </si>
  <si>
    <t>BP-2022-02005;2022-04-14;2022-05-18;34;30000.0;Addition / Alteration;1661 ONTARIO STREET</t>
  </si>
  <si>
    <t xml:space="preserve"> BC V5Y 0C3;"Field Review - Addition / Alteration - #1201 - 12th Floor</t>
  </si>
  <si>
    <t>Interior alterations to provide improvement to this existing dwelling unit on the 12th floor (#1201) of this existing multiple-dwelling building on this site.</t>
  </si>
  <si>
    <t>Scope of Work:  Construct a partition wall to convert the larger bedroom back to original floor plan</t>
  </si>
  <si>
    <t xml:space="preserve"> adding a walk-in closet in the primary bedroom</t>
  </si>
  <si>
    <t xml:space="preserve"> new doors and electrical work.</t>
  </si>
  <si>
    <t xml:space="preserve"> must be submitted with your related trades permits (e.g. electrical and plumbing).  All energy upgrades will be checked during inspections stage.  It is the applicantâ€™s responsibility to identify and note all required upgrades including energy upgrades on their BP drawings at BP stage.";Renovation - Residential - Lower Complexity;Shawna Lewis DBA: Revel Built;"426 E 10th Street</t>
  </si>
  <si>
    <t xml:space="preserve"> BC  V7L 2E4";Dwelling Uses;Multiple Dwelling;Revel Built Inc;"426 E 10th St  </t>
  </si>
  <si>
    <t xml:space="preserve"> BC  V7L 2E4";2022;Mount Pleasant;"{""coordinates"": [-123.1057123</t>
  </si>
  <si>
    <t xml:space="preserve"> 49.2707526]</t>
  </si>
  <si>
    <t xml:space="preserve"> ""type"": ""Point""}";2022-05;49.2707526</t>
  </si>
  <si>
    <t>BP-2022-01537;2022-03-25;2022-05-13;49;25000.0;Addition / Alteration;4988 CAMBIE STREET</t>
  </si>
  <si>
    <t xml:space="preserve"> BC V5Z 2Z5;"High Density Housing / Commercial - Addition / Alteration - In accordance with Temporary Parking Access Easement CA7769023 - CA7769058 and approved plans under DP-2022-00006 this building permit is issued to allow decommissioning of the temporary parking access tunnel connecting properties at  4988 Cambie St and 5058 Cambie St. </t>
  </si>
  <si>
    <t xml:space="preserve"> plumbing and sprinkler systems</t>
  </si>
  <si>
    <t xml:space="preserve">Care of the Owner: the issuance of this building permit is the first step in the process to decommission the temporary parking access to Level P1 through 5058 Cambie St. &amp; 5010 Cambie St.  and to bring this building to the initial design as approved under DP-2016-00322 and DP-2022-00006. Owner to follow all  procedures to complete the process as outlined in  the Temporary Parking Access Easement CA7769023 - CA7769058.";;Kevin Hussey DBA: Pennyfarthing Development;"1450 Creekside Drive </t>
  </si>
  <si>
    <t xml:space="preserve"> BC  V6W 1J9";2022;Riley Park;"{""coordinates"": [-123.1172713</t>
  </si>
  <si>
    <t xml:space="preserve"> 49.2401843]</t>
  </si>
  <si>
    <t xml:space="preserve"> ""type"": ""Point""}";2022-05;49.2401843</t>
  </si>
  <si>
    <t>BP-2022-01538;2022-03-25;2022-05-13;49;5000.0;Addition / Alteration;5010 CAMBIE STREET</t>
  </si>
  <si>
    <t>- to convert the space from temporary vehicle passage to a storage space (GROUP  F2)  for the use of occupants of 5010 Cambie St only.</t>
  </si>
  <si>
    <t xml:space="preserve"> see email from David Autiero dated Apr4</t>
  </si>
  <si>
    <t xml:space="preserve"> 2022 in Docs. </t>
  </si>
  <si>
    <t xml:space="preserve">Note: the storage shall be fully sprinklered. </t>
  </si>
  <si>
    <t xml:space="preserve">Care of the Owner: the issuance of this building permit is the first step in the process to decommission the connection tunnel at 5010 Cambie St. that temporary served 4899 Cambie St and 5058 Cambie St.  Owner to follow all  procedures to complete the process as outlined in  the Temporary Parking Access Easement CA7769023 - CA7769058.";;Kevin Hussey DBA: Pennyfarthing Development;"1450 Creekside Drive </t>
  </si>
  <si>
    <t xml:space="preserve"> BC  V6J5B3";Transportation and Storage Uses;Not Applicable;Performance Builders Ltd;"21331 Gordon Way  </t>
  </si>
  <si>
    <t xml:space="preserve"> BC  V6W 1J9";2022;Riley Park;"{""coordinates"": [-123.1170369</t>
  </si>
  <si>
    <t xml:space="preserve"> 49.2399798]</t>
  </si>
  <si>
    <t xml:space="preserve"> ""type"": ""Point""}";2022-05;49.2399798</t>
  </si>
  <si>
    <t>BP-2022-01938;2022-04-12;2022-05-05;23;110000.0;Addition / Alteration;1500 PENDRELL STREET #203</t>
  </si>
  <si>
    <t xml:space="preserve"> BC V6G 3A5;"Field Review - Addition / Alteration - #203 - 2nd floor </t>
  </si>
  <si>
    <t>Interior alterations to this existing dwelling unit on the 2nd floor (#203) in this existing multiple dwelling building.</t>
  </si>
  <si>
    <t>Scope of work:  kitchen and bathroom reno. Raising drop ceiling in kitchen</t>
  </si>
  <si>
    <t xml:space="preserve"> cabinets</t>
  </si>
  <si>
    <t xml:space="preserve"> LED pot lights</t>
  </si>
  <si>
    <t xml:space="preserve"> LED lighting to cabinets. Electrical</t>
  </si>
  <si>
    <t xml:space="preserve">OK for Field Review per K. Vogt </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</si>
  <si>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Residential - Lower Complexity;Matthew Pick;"203-2177</t>
  </si>
  <si>
    <t>Wall Street</t>
  </si>
  <si>
    <t xml:space="preserve"> BC  V5L1B3";Dwelling Uses;Dwelling Unit;Alair Homes  - 1052296 BC LTD;;2022;West End;"{""coordinates"": [-123.1373063</t>
  </si>
  <si>
    <t xml:space="preserve"> 49.2853491]</t>
  </si>
  <si>
    <t xml:space="preserve"> ""type"": ""Point""}";2022-05;49.2853491</t>
  </si>
  <si>
    <t>BP-2021-03925;2021-07-22;2022-05-16;298;60000.0;Addition / Alteration;1538 NANAIMO STREET</t>
  </si>
  <si>
    <t xml:space="preserve"> BC V5K 3G4;"Field Review - Addition / Alteration - 1538 Nanaimo St</t>
  </si>
  <si>
    <t>Interior alterations and a change of use from Retail (Shell) to Health Care Office for a new tenant on the ground floor in this existing mixed-use building on this site.</t>
  </si>
  <si>
    <t>Scope of work: complete tenant fit-out including construction of partition walls</t>
  </si>
  <si>
    <t xml:space="preserve"> new universal washroom</t>
  </si>
  <si>
    <t xml:space="preserve"> sinks</t>
  </si>
  <si>
    <t xml:space="preserve"> plumbing mechanical and sprinkler work.</t>
  </si>
  <si>
    <t>Letters of Assurance submitted :</t>
  </si>
  <si>
    <t xml:space="preserve"> Avi Singh</t>
  </si>
  <si>
    <t xml:space="preserve"> ph: 604-593-1446</t>
  </si>
  <si>
    <t xml:space="preserve"> July 22</t>
  </si>
  <si>
    <t>Building Sprinklered - Building inspector to determine on site is a separate sprinkler permit is required.</t>
  </si>
  <si>
    <t xml:space="preserve">Energy Upgrade Exempt: 1st TI </t>
  </si>
  <si>
    <t xml:space="preserve"> must be submitted with your related trades permits (e.g. electrical and plumbing).  All energy upgrades will be checked during inspections stage.  It is the applicant's responsibility to identify and note all required upgrades including energy upgrades on their BP drawings at BP stage.";Renovation - Commercial/ Mixed Use - Lower Complexity;Minh Ta DBA: Pinnacle Decision Design Associates Ltd.;"PO BOX 77026 KINGSWAY </t>
  </si>
  <si>
    <t xml:space="preserve"> BC  V5V5E7";Office Uses</t>
  </si>
  <si>
    <t>Retail Uses;Health Care Office</t>
  </si>
  <si>
    <t xml:space="preserve">Retail Store;Levu Developments Ltd;"4688 NANAIMO ST  </t>
  </si>
  <si>
    <t xml:space="preserve"> BC  V5N 5J7";2022;Hastings-Sunrise;"{""coordinates"": [-123.0565052</t>
  </si>
  <si>
    <t xml:space="preserve"> 49.2709747]</t>
  </si>
  <si>
    <t xml:space="preserve"> ""type"": ""Point""}";2022-05;49.2709747</t>
  </si>
  <si>
    <t>DB-2021-05525;2021-10-23;2022-05-03;192;866305.0;New Building;7062 VIVIAN DRIVE</t>
  </si>
  <si>
    <t xml:space="preserve"> BC V5S 2V1;"Low Density Housing - New Building - To construct a 2 storey + basement one-family dwelling with a secondary suite located in the basement with an attached garage to LWH and 1 open parking pad at the rear providing 2 parking spaces</t>
  </si>
  <si>
    <t>This is a 2 storey building pursuant to the Zoning and Development By-Law.</t>
  </si>
  <si>
    <t>2- Bar/Sink proposed in main floor.</t>
  </si>
  <si>
    <t>#1-7062 Vivian Dr - One Family Dwelling (1st-2nd floor</t>
  </si>
  <si>
    <t>#2-7062 Vivian Dr - Secondary Suite (north side basement)</t>
  </si>
  <si>
    <t xml:space="preserve">******THIS PERMIT HAS BEEN ISSUED UNDER THE REQUIREMENTS OF VBBL #12511 (2019)******";New Build - Low Density Housing;Yodha  Bhullar  DBA: Bhullar Dream Construction;"7062 Vivian drive </t>
  </si>
  <si>
    <t xml:space="preserve"> BC  V5S 2V1";Dwelling Uses;One-family Dwelling w/Sec Suite;Bhullar Dream Construction Ltd;"5790 FLEMING ST  </t>
  </si>
  <si>
    <t>DB-2021-03425;2021-07-05;2022-05-27;326;703080.0;New Building;4424 SOPHIA STREET</t>
  </si>
  <si>
    <t xml:space="preserve"> BC V5V 3V9;"Low Density Housing - New Building - To construct a two-storey two-family dwelling ($703</t>
  </si>
  <si>
    <t>080) located in the basement</t>
  </si>
  <si>
    <t xml:space="preserve"> with attached garage providing 2 parking spaces</t>
  </si>
  <si>
    <t xml:space="preserve"> having vehicular access from Sophia Street.</t>
  </si>
  <si>
    <t>Note: This Building Permit will remain in a suspended status until the associated (green) Demolition Permit BP-2021-03428 is completed.</t>
  </si>
  <si>
    <t>1. A/C units proposed in the rear yard.</t>
  </si>
  <si>
    <t>2. No bar sinks proposed.</t>
  </si>
  <si>
    <t>3. Schedule B: Richard Herfst</t>
  </si>
  <si>
    <t xml:space="preserve"> P.Eng. (604-553-0524) Structural</t>
  </si>
  <si>
    <t>Ward Phillips</t>
  </si>
  <si>
    <t xml:space="preserve"> P.Eng. (604-716-8881) Geotechnical</t>
  </si>
  <si>
    <t>4. HPO: Residential Builder - Mt Pleasant Investments Ltd</t>
  </si>
  <si>
    <t>5. The entire building</t>
  </si>
  <si>
    <t>4424 Sophia St - One Family Dwelling (basement</t>
  </si>
  <si>
    <t>4426 Sophia St - One Family Dwelling (basement</t>
  </si>
  <si>
    <t xml:space="preserve">******THIS PERMIT HAS BEEN ISSUED UNDER THE REQUIREMENTS OF VBBL #12511 (2019)******";New Build - Low Density Housing;Adam  Steinberg  DBA: Mt. Pleasant Investments Ltd.;"1103 E 27th Ave </t>
  </si>
  <si>
    <t xml:space="preserve"> BC  V5V 2L5";Dwelling Uses;Two-Family Dwelling;Mt Pleasant Investments Ltd;"535 THURLOW ST  </t>
  </si>
  <si>
    <t xml:space="preserve"> BC  V6E 3L2";2022;Riley Park;"{""coordinates"": [-123.0982074</t>
  </si>
  <si>
    <t>BP-2021-05694;2021-11-01;2022-05-13;193;30590738.0;New Building;8705 FRENCH STREET</t>
  </si>
  <si>
    <t xml:space="preserve"> BC V6P 4W9;"Certified Professional Program - New Building - To construct a new combustible 6-storey Passive House multiple dwelling (social housing) building containing one-hundred (100) dwelling units over one level of underground parking having vehicular access from the lane.</t>
  </si>
  <si>
    <t>VBBL2019 - NFPA 13.</t>
  </si>
  <si>
    <t>Stage 1 - Excavation</t>
  </si>
  <si>
    <t xml:space="preserve"> Shoring</t>
  </si>
  <si>
    <t xml:space="preserve"> and Foundation to Grade issued on May 13</t>
  </si>
  <si>
    <t xml:space="preserve"> 2022.";;Emilia  Mazzonna DBA: Code Consultant and Certified Professional;"500-1901 Rosser Avenue</t>
  </si>
  <si>
    <t>CFT Engineering Inc. a Jensen Hughes Company</t>
  </si>
  <si>
    <t xml:space="preserve"> BC  V5C 6R6";Dwelling Uses;Multiple Dwelling;Vanmar Constructors 1083 Inc;"30701  Simpson Road  </t>
  </si>
  <si>
    <t>Unit 101B</t>
  </si>
  <si>
    <t xml:space="preserve"> BC  V2T 6Y7";2022;Marpole;"{""coordinates"": [-123.1393211</t>
  </si>
  <si>
    <t xml:space="preserve"> 49.2069953]</t>
  </si>
  <si>
    <t xml:space="preserve"> ""type"": ""Point""}";2022-05;49.2069953</t>
  </si>
  <si>
    <t>BP-2021-05920;2021-11-14;2022-05-09;176;604897.5;New Building;1650 E 20TH AVENUE</t>
  </si>
  <si>
    <t xml:space="preserve"> BC V5N 2K8;"Low Density Housing - New Building - This Building Permit will remain in a suspended status until the associated (green) Demolition Permit BP-2021-05920 is completed.</t>
  </si>
  <si>
    <t>To construct a two-storey</t>
  </si>
  <si>
    <t xml:space="preserve"> two-family dwelling($604</t>
  </si>
  <si>
    <t>897.50)  with a detached accessory building (garage)($10</t>
  </si>
  <si>
    <t xml:space="preserve">000.00)  at the rear providing two parking spaces having vehicular access from the rear lane. </t>
  </si>
  <si>
    <t>1.\tA/C proposed â€“ Exterior component located in South (Rear Yard)</t>
  </si>
  <si>
    <t xml:space="preserve"> Interior component located in crawl space </t>
  </si>
  <si>
    <t>2.\tSchedule B: (Ke Jian</t>
  </si>
  <si>
    <t xml:space="preserve"> Ma) P.Eng (604.559.8890) Structural &amp; Geotechnical</t>
  </si>
  <si>
    <t>3.\tHPO: Residential Builder- Sooke Holdings Ltd.</t>
  </si>
  <si>
    <t>Principle Dwelling #1: 1650 E 20 Ave</t>
  </si>
  <si>
    <t>Principle Dwelling #2: 1648 E 20 Ave</t>
  </si>
  <si>
    <t xml:space="preserve"> BC  V6A4H6";Dwelling Uses;Two-Family Dwelling;Sooke Holdings Ltd;"50 DIEPPE PLACE  </t>
  </si>
  <si>
    <t xml:space="preserve"> BC  V5M 4A3";2022;Kensington-Cedar Cottage;"{""coordinates"": [-123.0706337</t>
  </si>
  <si>
    <t>DB-2021-04151;2021-08-03;2022-05-02;272;15000.0;Demolition / Deconstruction;3255 CLIVE AVENUE</t>
  </si>
  <si>
    <t xml:space="preserve"> BC V5R 4V3;"Enquiry Centre - Demolition / Deconstruction - 3255 Clive </t>
  </si>
  <si>
    <t xml:space="preserve">                                    DB-2021-04153</t>
  </si>
  <si>
    <t xml:space="preserve"> BC  V6J 4S6";2022;Renfrew-Collingwood;"{""coordinates"": [-123.0357455</t>
  </si>
  <si>
    <t xml:space="preserve"> 49.2395958]</t>
  </si>
  <si>
    <t xml:space="preserve"> ""type"": ""Point""}";2022-05;49.2395958</t>
  </si>
  <si>
    <t>BP-2021-02481;2021-05-21;2022-05-26;370;15000.0;Demolition / Deconstruction;6677 VINE STREET</t>
  </si>
  <si>
    <t xml:space="preserve"> BC V6P 5W6;"Low Density Housing - Demolition / Deconstruction - To demolish the existing one family dwelling building ($15</t>
  </si>
  <si>
    <t>Note: Pre-1950 recycling requirement: 75% of non-hazardous construction waste";;Cherry Bi;"3820 Cessna Dr #120</t>
  </si>
  <si>
    <t xml:space="preserve"> BC  V7B 0A2";Dwelling Uses;One-family Dwelling w/Sec Suite;Finest Construction &amp; Renovation Ltd;"10691 Shellbridge Way</t>
  </si>
  <si>
    <t xml:space="preserve"> BC  V6X 2W8";2022;Kerrisdale;"{""coordinates"": [-123.1604803</t>
  </si>
  <si>
    <t xml:space="preserve"> 49.2256213]</t>
  </si>
  <si>
    <t xml:space="preserve"> ""type"": ""Point""}";2022-05;49.2256213</t>
  </si>
  <si>
    <t>DB-2022-01853;2022-04-08;2022-05-19;41;100000.0;Addition / Alteration;2405 KINGSWAY</t>
  </si>
  <si>
    <t xml:space="preserve"> BC V5R 5G8;"Field Review - Addition / Alteration - Unit # 2</t>
  </si>
  <si>
    <t>Interior alterations to change the use from retail to office in this unit on the ground floor.</t>
  </si>
  <si>
    <t xml:space="preserve"> glass partitions</t>
  </si>
  <si>
    <t xml:space="preserve"> and sprinkler</t>
  </si>
  <si>
    <t>OK for Field Review as per J. Zhang</t>
  </si>
  <si>
    <t xml:space="preserve"> April 8th</t>
  </si>
  <si>
    <t xml:space="preserve">Note: No energy triggered required - 1st TI </t>
  </si>
  <si>
    <t xml:space="preserve"> Schedule B Mechanical &amp; Plumbing submitted as per Nehal H. Patel</t>
  </si>
  <si>
    <t xml:space="preserve"> 604-210-0021</t>
  </si>
  <si>
    <t>Schedule B Electrical submitted as per K.S (Gary Jatana</t>
  </si>
  <si>
    <t xml:space="preserve"> 604-210-0021";Renovation - Commercial/ Mixed Use - Lower Complexity;Harb Mann DBA: Encore Collection;"6211 Neville Street</t>
  </si>
  <si>
    <t xml:space="preserve"> BC  V5J 2J7";Office Uses;General Office;Encore Collection Ltd.;;2022;Renfrew-Collingwood;"{""coordinates"": [-123.0559015</t>
  </si>
  <si>
    <t xml:space="preserve"> 49.2409308]</t>
  </si>
  <si>
    <t xml:space="preserve"> ""type"": ""Point""}";2022-05;49.2409308</t>
  </si>
  <si>
    <t>DB-2021-04666;2021-09-01;2022-05-30;271;15000.0;Demolition / Deconstruction;455 W 28TH AVENUE</t>
  </si>
  <si>
    <t>Built in 1941.</t>
  </si>
  <si>
    <t>Not Heritage.</t>
  </si>
  <si>
    <t xml:space="preserve"> BC  V5Y 0J7";2022;Riley Park;"{""coordinates"": [-123.1137869</t>
  </si>
  <si>
    <t xml:space="preserve"> 49.2463154]</t>
  </si>
  <si>
    <t xml:space="preserve"> ""type"": ""Point""}";2022-05;49.2463154</t>
  </si>
  <si>
    <t>DB-2021-04675;2021-09-01;2022-05-30;271;15000.0;Demolition / Deconstruction;465 W 28TH AVENUE</t>
  </si>
  <si>
    <t xml:space="preserve"> BC  V5Y 0J7";2022;Riley Park;"{""coordinates"": [-123.11402</t>
  </si>
  <si>
    <t xml:space="preserve"> 49.2463216]</t>
  </si>
  <si>
    <t xml:space="preserve"> ""type"": ""Point""}";2022-05;49.2463216</t>
  </si>
  <si>
    <t>DB-2021-02503;2021-05-25;2022-05-12;352;850000.0;New Building;2033 E 35TH AVENUE</t>
  </si>
  <si>
    <t xml:space="preserve"> BC V5P 1B8;"Low Density Housing - New Building - To construct a 2 storey two-family dwelling with 2 secondary suites located in the Basement ($850</t>
  </si>
  <si>
    <t>000) with a detached accessory building (garage) and 1 open parking at the rear providing 3 parking spaces</t>
  </si>
  <si>
    <t>1.\tCovenant registered at the Land Title Office under CA9446263</t>
  </si>
  <si>
    <t xml:space="preserve"> Interior component located in Upper Floor</t>
  </si>
  <si>
    <t>3.\tSchedule B: (M.S. Alam) P.Eng (604.653.7475) Structural &amp; Geotechnical</t>
  </si>
  <si>
    <t>4.\tHPO: Residential Builder- Zorawer Sandhar</t>
  </si>
  <si>
    <t>Principle Dwelling (West): 2033 E 35th Av</t>
  </si>
  <si>
    <t>Principle Dwelling (East): 2035 E 35th Av</t>
  </si>
  <si>
    <t xml:space="preserve">**THIS PERMIT HAS BEEN ISSUED UNDER THE REQUIREMENTS OF VBBL #12511 (2019)**";New Build - Low Density Housing;David Recio Falcon;"460 E. 5th Ave. </t>
  </si>
  <si>
    <t xml:space="preserve"> BC  V5T 1H9";Dwelling Uses;Two-Family Dwelling w/Secondary Suite;Zorawer Sandhar;;2022;Kensington-Cedar Cottage;"{""coordinates"": [-123.0645639</t>
  </si>
  <si>
    <t xml:space="preserve"> 49.2383482]</t>
  </si>
  <si>
    <t xml:space="preserve"> ""type"": ""Point""}";2022-05;49.2383482</t>
  </si>
  <si>
    <t>DB-2021-05542;2021-10-24;2022-05-04;192;798500.0;New Building;3603 PRICE STREET</t>
  </si>
  <si>
    <t xml:space="preserve"> BC V5R 5R4;"Low Density Housing - New Building - Note: This Building Permit will remain in a suspended status until the associated (green) Demolition Permit BP-2021-05704 is completed.</t>
  </si>
  <si>
    <t>To construct a 2 storey two-family dwelling with 2 secondary suites located in the Basement  ($798</t>
  </si>
  <si>
    <t>1.\tCovenant registered at the Land Title Office under CA9745161.</t>
  </si>
  <si>
    <t xml:space="preserve"> Interior component located in closets on second floor. </t>
  </si>
  <si>
    <t xml:space="preserve"> P.Eng. - 604-431-0055.) Structural &amp; Geotechnical</t>
  </si>
  <si>
    <t>5.\tHPO: Residential Builder- (AMPM DEVELOPMENT &amp; RENOVATION LTD.)</t>
  </si>
  <si>
    <t>#1-3603 Price St - One Family Dwelling (1st - 2nd floor)</t>
  </si>
  <si>
    <t xml:space="preserve">#2-3603 Price St - Lock Off Unit (basement) </t>
  </si>
  <si>
    <t>#1-3605 Price St - One Family Dwelling (1st - 2nd floor)</t>
  </si>
  <si>
    <t xml:space="preserve">#2-3605 Price St - Lock Off Unit (basement) </t>
  </si>
  <si>
    <t>**THIS PERMIT HAS BEEN ISSUED UNDER THE REQUIREMENTS OF VBBL #12511 (2019)**";New Build - Low Density Housing;Harjeet  Dhaliwal DBA: Owner;"13032</t>
  </si>
  <si>
    <t xml:space="preserve"> BC  V3X2H5";Dwelling Uses;Secondary Suite</t>
  </si>
  <si>
    <t>Two-Family Dwelling w/Secondary Suite;AMPM DEVELOPMENT AND RENOVATION;;2022;Renfrew-Collingwood;"{""coordinates"": [-123.0257189</t>
  </si>
  <si>
    <t>DB-2021-05675;2021-10-31;2022-05-12;193;625500.0;New Building;519 E 57TH AVENUE</t>
  </si>
  <si>
    <t xml:space="preserve"> BC V5X 1T1;"Low Density Housing - New Building - To construct a 2 storey one-family dwelling with a secondary suite located in the Basement ($625</t>
  </si>
  <si>
    <t>500) with an open parking pad</t>
  </si>
  <si>
    <t>3.\tA/C proposed â€“ Exterior component located in North</t>
  </si>
  <si>
    <t>4.\tSchedule B: (Maninder Hundal) P.Eng (604.825-4378) Structural</t>
  </si>
  <si>
    <t>5.\tSchedule B: (Rajinder Bains) P.Eng (604.712.1995) Geotechnical</t>
  </si>
  <si>
    <t>6.\tHPO: Residential Builder- Riyak Developments Ltd.</t>
  </si>
  <si>
    <t xml:space="preserve"> BC  V5E 2B8";Dwelling Uses;One-family Dwelling w/Sec Suite;Riyak Development Ltd.;;2022;Sunset;"{""coordinates"": [-123.094389</t>
  </si>
  <si>
    <t>DB-2021-02796;2021-06-04;2022-05-17;347;20000.0;Addition / Alteration;3472 E 48TH AVENUE</t>
  </si>
  <si>
    <t xml:space="preserve"> BC V5S 1H7;"Low Density Housing - Addition / Alteration - To construct a one car garage attached to the exiting laneway house at the rear of this one-family dwelling with secondary suite site as approved by the BOV Appeal Z35739 dated November 3</t>
  </si>
  <si>
    <t xml:space="preserve">Note:  Removal of Tree #6 as noted on the plans was not approved by the Board of Variance. </t>
  </si>
  <si>
    <t>Schedule B submitted by Md. Shahidul Alam - 604.653.7475";;Inderjit Parmar DBA: Bright Star Holding Inc.;"6838 Jubilee Ave.</t>
  </si>
  <si>
    <t xml:space="preserve"> BC  V5J 4B3";Dwelling Uses;One-family Dwelling w/Sec Suite;Bright Star Holding;;2022;Killarney;"{""coordinates"": [-123.0302163</t>
  </si>
  <si>
    <t xml:space="preserve"> 49.2249313]</t>
  </si>
  <si>
    <t xml:space="preserve"> ""type"": ""Point""}";2022-05;49.2249313</t>
  </si>
  <si>
    <t>DB-2021-05112;2021-09-29;2022-05-27;240;216000.0;New Building;3130 E 16TH AVENUE #3</t>
  </si>
  <si>
    <t xml:space="preserve"> BC V5M 2M6;"Low Density Housing - New Building - To construct a 2 storey laneway house building with an open parking pad</t>
  </si>
  <si>
    <t>2.\tSchedule B: Geoff Wensel P.Eng (778.855.2549) Structural &amp; Geotechnical</t>
  </si>
  <si>
    <t>3. \tHPO: SLC Contracting Ltd.</t>
  </si>
  <si>
    <t>#3-3130 E 16th Av - Laneway House (1.5 storey)</t>
  </si>
  <si>
    <t xml:space="preserve">#1-3130 E 16th Av - Principal Dwelling </t>
  </si>
  <si>
    <t>******THIS PERMIT HAS BEEN ISSUED UNDER THE REQUIREMENTS OF VBBL #12511 (2019)******";New Build - Standalone Laneway;Steve Long;"3130 East 16th Ave</t>
  </si>
  <si>
    <t xml:space="preserve"> BC  V5M2M6";Dwelling Uses;Laneway House;SLC Contracting Ltd;"3130 E 16TH AV  </t>
  </si>
  <si>
    <t xml:space="preserve"> BC  V5M 2M6";2022;Renfrew-Collingwood;"{""coordinates"": [-123.0382556</t>
  </si>
  <si>
    <t xml:space="preserve"> 49.2553477]</t>
  </si>
  <si>
    <t xml:space="preserve"> ""type"": ""Point""}";2022-05;49.2553477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</si>
</sst>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
    <xf numFmtId="0" fontId="0" fillId="0" borderId="0" xfId="0"/>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90"/>
  <sheetViews>
    <sheetView tabSelected="1" workbookViewId="0"/>
  </sheetViews>
  <sheetFormatPr defaultRowHeight="15" x14ac:dyDescent="0.25"/>
  <sheetData>
    <row r="1" spans="1:5" x14ac:dyDescent="0.25">
      <c r="A1" t="s">
        <v>0</v>
      </c>
    </row>
    <row r="2" spans="1:5" x14ac:dyDescent="0.25">
      <c r="A2" t="s">
        <v>1</v>
      </c>
      <c r="B2" t="s">
        <v>2</v>
      </c>
      <c r="C2" t="s">
        <v>3</v>
      </c>
    </row>
    <row r="4" spans="1:5" x14ac:dyDescent="0.25">
      <c r="A4" t="s">
        <v>4</v>
      </c>
    </row>
    <row r="6" spans="1:5" x14ac:dyDescent="0.25">
      <c r="A6" t="s">
        <v>5</v>
      </c>
    </row>
    <row r="7" spans="1:5" x14ac:dyDescent="0.25">
      <c r="A7" t="s">
        <v>6</v>
      </c>
    </row>
    <row r="8" spans="1:5" x14ac:dyDescent="0.25">
      <c r="A8" t="s">
        <v>7</v>
      </c>
    </row>
    <row r="9" spans="1:5" x14ac:dyDescent="0.25">
      <c r="A9" t="s">
        <v>8</v>
      </c>
      <c r="B9" t="s">
        <v>9</v>
      </c>
      <c r="C9" t="s">
        <v>10</v>
      </c>
      <c r="D9" t="s">
        <v>11</v>
      </c>
      <c r="E9">
        <v>-123.1187451</v>
      </c>
    </row>
    <row r="10" spans="1:5" x14ac:dyDescent="0.25">
      <c r="A10" t="s">
        <v>12</v>
      </c>
      <c r="B10" t="s">
        <v>2</v>
      </c>
      <c r="C10" t="s">
        <v>13</v>
      </c>
    </row>
    <row r="12" spans="1:5" x14ac:dyDescent="0.25">
      <c r="A12" t="s">
        <v>14</v>
      </c>
      <c r="B12" t="s">
        <v>15</v>
      </c>
      <c r="C12" t="s">
        <v>16</v>
      </c>
    </row>
    <row r="14" spans="1:5" x14ac:dyDescent="0.25">
      <c r="A14" t="s">
        <v>17</v>
      </c>
      <c r="B14">
        <v>2022</v>
      </c>
    </row>
    <row r="16" spans="1:5" x14ac:dyDescent="0.25">
      <c r="A16" t="s">
        <v>18</v>
      </c>
      <c r="B16" t="s">
        <v>19</v>
      </c>
      <c r="C16" t="s">
        <v>20</v>
      </c>
      <c r="D16" t="s">
        <v>21</v>
      </c>
    </row>
    <row r="17" spans="1:5" x14ac:dyDescent="0.25">
      <c r="A17" t="s">
        <v>22</v>
      </c>
      <c r="B17" t="s">
        <v>23</v>
      </c>
      <c r="C17" t="s">
        <v>24</v>
      </c>
      <c r="D17" t="s">
        <v>25</v>
      </c>
      <c r="E17">
        <v>-123.18073440000001</v>
      </c>
    </row>
    <row r="18" spans="1:5" x14ac:dyDescent="0.25">
      <c r="A18" t="s">
        <v>26</v>
      </c>
      <c r="B18" t="s">
        <v>2</v>
      </c>
      <c r="C18" t="s">
        <v>27</v>
      </c>
    </row>
    <row r="20" spans="1:5" x14ac:dyDescent="0.25">
      <c r="A20" t="s">
        <v>28</v>
      </c>
    </row>
    <row r="22" spans="1:5" x14ac:dyDescent="0.25">
      <c r="A22" t="s">
        <v>29</v>
      </c>
    </row>
    <row r="24" spans="1:5" x14ac:dyDescent="0.25">
      <c r="A24" t="s">
        <v>30</v>
      </c>
    </row>
    <row r="25" spans="1:5" x14ac:dyDescent="0.25">
      <c r="A25" t="s">
        <v>31</v>
      </c>
      <c r="B25" t="s">
        <v>32</v>
      </c>
    </row>
    <row r="26" spans="1:5" x14ac:dyDescent="0.25">
      <c r="A26" t="s">
        <v>33</v>
      </c>
      <c r="B26" t="s">
        <v>34</v>
      </c>
      <c r="C26" t="s">
        <v>35</v>
      </c>
      <c r="D26" t="s">
        <v>36</v>
      </c>
      <c r="E26" t="s">
        <v>37</v>
      </c>
    </row>
    <row r="27" spans="1:5" x14ac:dyDescent="0.25">
      <c r="A27" t="s">
        <v>38</v>
      </c>
    </row>
    <row r="28" spans="1:5" x14ac:dyDescent="0.25">
      <c r="A28" t="s">
        <v>39</v>
      </c>
    </row>
    <row r="29" spans="1:5" x14ac:dyDescent="0.25">
      <c r="A29" t="e">
        <f>- Fabric awning should conform to CAN/ULC-S109</f>
        <v>#NAME?</v>
      </c>
      <c r="B29" t="s">
        <v>40</v>
      </c>
    </row>
    <row r="30" spans="1:5" x14ac:dyDescent="0.25">
      <c r="A30" t="e">
        <f>- Schedule B</f>
        <v>#NAME?</v>
      </c>
      <c r="B30" t="s">
        <v>41</v>
      </c>
      <c r="C30" t="s">
        <v>42</v>
      </c>
      <c r="D30" t="s">
        <v>43</v>
      </c>
    </row>
    <row r="32" spans="1:5" x14ac:dyDescent="0.25">
      <c r="A32" t="s">
        <v>44</v>
      </c>
    </row>
    <row r="33" spans="1:5" x14ac:dyDescent="0.25">
      <c r="A33" t="s">
        <v>22</v>
      </c>
      <c r="B33" t="s">
        <v>45</v>
      </c>
      <c r="C33" t="s">
        <v>46</v>
      </c>
      <c r="D33" t="s">
        <v>47</v>
      </c>
      <c r="E33">
        <v>-123.135879</v>
      </c>
    </row>
    <row r="34" spans="1:5" x14ac:dyDescent="0.25">
      <c r="A34" t="s">
        <v>48</v>
      </c>
      <c r="B34" t="s">
        <v>2</v>
      </c>
      <c r="C34" t="s">
        <v>49</v>
      </c>
    </row>
    <row r="36" spans="1:5" x14ac:dyDescent="0.25">
      <c r="A36" t="s">
        <v>50</v>
      </c>
    </row>
    <row r="38" spans="1:5" x14ac:dyDescent="0.25">
      <c r="A38" t="s">
        <v>51</v>
      </c>
      <c r="B38" t="s">
        <v>52</v>
      </c>
      <c r="C38" t="s">
        <v>53</v>
      </c>
      <c r="D38" t="s">
        <v>54</v>
      </c>
    </row>
    <row r="40" spans="1:5" x14ac:dyDescent="0.25">
      <c r="A40" t="s">
        <v>55</v>
      </c>
      <c r="B40" t="s">
        <v>56</v>
      </c>
    </row>
    <row r="41" spans="1:5" x14ac:dyDescent="0.25">
      <c r="A41" t="s">
        <v>22</v>
      </c>
      <c r="B41" t="s">
        <v>57</v>
      </c>
      <c r="C41" t="s">
        <v>58</v>
      </c>
      <c r="D41" t="s">
        <v>59</v>
      </c>
      <c r="E41">
        <v>-123.1145788</v>
      </c>
    </row>
    <row r="42" spans="1:5" x14ac:dyDescent="0.25">
      <c r="A42" t="s">
        <v>60</v>
      </c>
      <c r="B42" t="s">
        <v>2</v>
      </c>
      <c r="C42" t="s">
        <v>61</v>
      </c>
    </row>
    <row r="44" spans="1:5" x14ac:dyDescent="0.25">
      <c r="A44" t="s">
        <v>62</v>
      </c>
    </row>
    <row r="46" spans="1:5" x14ac:dyDescent="0.25">
      <c r="A46" t="s">
        <v>63</v>
      </c>
    </row>
    <row r="47" spans="1:5" x14ac:dyDescent="0.25">
      <c r="A47" t="s">
        <v>64</v>
      </c>
      <c r="B47" t="s">
        <v>65</v>
      </c>
      <c r="C47" t="s">
        <v>66</v>
      </c>
      <c r="D47" t="s">
        <v>67</v>
      </c>
      <c r="E47">
        <v>-123.0620917</v>
      </c>
    </row>
    <row r="48" spans="1:5" x14ac:dyDescent="0.25">
      <c r="A48" t="s">
        <v>68</v>
      </c>
      <c r="B48" t="s">
        <v>2</v>
      </c>
      <c r="C48" t="s">
        <v>69</v>
      </c>
    </row>
    <row r="50" spans="1:5" x14ac:dyDescent="0.25">
      <c r="A50" t="s">
        <v>70</v>
      </c>
      <c r="B50" t="s">
        <v>71</v>
      </c>
      <c r="C50" t="s">
        <v>72</v>
      </c>
    </row>
    <row r="51" spans="1:5" x14ac:dyDescent="0.25">
      <c r="A51" t="s">
        <v>22</v>
      </c>
      <c r="B51" t="s">
        <v>73</v>
      </c>
      <c r="C51" t="s">
        <v>74</v>
      </c>
      <c r="D51" t="s">
        <v>75</v>
      </c>
      <c r="E51">
        <v>-123.1330845</v>
      </c>
    </row>
    <row r="52" spans="1:5" x14ac:dyDescent="0.25">
      <c r="A52" t="s">
        <v>76</v>
      </c>
      <c r="B52" t="s">
        <v>2</v>
      </c>
      <c r="C52" t="s">
        <v>77</v>
      </c>
    </row>
    <row r="54" spans="1:5" x14ac:dyDescent="0.25">
      <c r="A54" t="s">
        <v>78</v>
      </c>
    </row>
    <row r="55" spans="1:5" x14ac:dyDescent="0.25">
      <c r="A55" t="s">
        <v>79</v>
      </c>
    </row>
    <row r="56" spans="1:5" x14ac:dyDescent="0.25">
      <c r="A56" t="s">
        <v>80</v>
      </c>
    </row>
    <row r="57" spans="1:5" x14ac:dyDescent="0.25">
      <c r="A57" t="s">
        <v>81</v>
      </c>
    </row>
    <row r="58" spans="1:5" x14ac:dyDescent="0.25">
      <c r="A58" t="s">
        <v>82</v>
      </c>
    </row>
    <row r="59" spans="1:5" x14ac:dyDescent="0.25">
      <c r="A59" t="s">
        <v>83</v>
      </c>
    </row>
    <row r="60" spans="1:5" x14ac:dyDescent="0.25">
      <c r="A60" t="s">
        <v>84</v>
      </c>
      <c r="B60" t="s">
        <v>85</v>
      </c>
      <c r="C60" t="s">
        <v>86</v>
      </c>
      <c r="D60" t="s">
        <v>87</v>
      </c>
      <c r="E60">
        <v>-123.1786383</v>
      </c>
    </row>
    <row r="61" spans="1:5" x14ac:dyDescent="0.25">
      <c r="A61" t="s">
        <v>88</v>
      </c>
      <c r="B61" t="s">
        <v>2</v>
      </c>
      <c r="C61" t="s">
        <v>89</v>
      </c>
    </row>
    <row r="63" spans="1:5" x14ac:dyDescent="0.25">
      <c r="A63" t="s">
        <v>90</v>
      </c>
    </row>
    <row r="65" spans="1:5" x14ac:dyDescent="0.25">
      <c r="A65" t="s">
        <v>91</v>
      </c>
      <c r="B65" t="s">
        <v>92</v>
      </c>
    </row>
    <row r="67" spans="1:5" x14ac:dyDescent="0.25">
      <c r="A67" t="s">
        <v>93</v>
      </c>
      <c r="B67" t="s">
        <v>94</v>
      </c>
      <c r="C67">
        <v>2022</v>
      </c>
    </row>
    <row r="69" spans="1:5" x14ac:dyDescent="0.25">
      <c r="A69" t="s">
        <v>95</v>
      </c>
    </row>
    <row r="71" spans="1:5" x14ac:dyDescent="0.25">
      <c r="A71" t="s">
        <v>96</v>
      </c>
      <c r="B71" t="s">
        <v>97</v>
      </c>
    </row>
    <row r="73" spans="1:5" x14ac:dyDescent="0.25">
      <c r="A73" t="s">
        <v>98</v>
      </c>
      <c r="B73" t="s">
        <v>99</v>
      </c>
      <c r="C73" t="s">
        <v>100</v>
      </c>
      <c r="D73" t="s">
        <v>101</v>
      </c>
      <c r="E73" t="s">
        <v>102</v>
      </c>
    </row>
    <row r="74" spans="1:5" x14ac:dyDescent="0.25">
      <c r="A74" t="s">
        <v>22</v>
      </c>
      <c r="B74" t="s">
        <v>103</v>
      </c>
      <c r="C74" t="s">
        <v>104</v>
      </c>
      <c r="D74" t="s">
        <v>105</v>
      </c>
      <c r="E74">
        <v>-123.1148625</v>
      </c>
    </row>
    <row r="75" spans="1:5" x14ac:dyDescent="0.25">
      <c r="A75" t="s">
        <v>106</v>
      </c>
      <c r="B75" t="s">
        <v>2</v>
      </c>
      <c r="C75" t="s">
        <v>107</v>
      </c>
      <c r="D75" t="s">
        <v>108</v>
      </c>
    </row>
    <row r="77" spans="1:5" x14ac:dyDescent="0.25">
      <c r="A77" t="s">
        <v>109</v>
      </c>
    </row>
    <row r="78" spans="1:5" x14ac:dyDescent="0.25">
      <c r="A78" t="s">
        <v>110</v>
      </c>
      <c r="B78" t="s">
        <v>111</v>
      </c>
      <c r="C78" t="s">
        <v>112</v>
      </c>
      <c r="D78" t="s">
        <v>113</v>
      </c>
      <c r="E78">
        <v>-123.0647539</v>
      </c>
    </row>
    <row r="79" spans="1:5" x14ac:dyDescent="0.25">
      <c r="A79" t="s">
        <v>114</v>
      </c>
      <c r="B79" t="s">
        <v>2</v>
      </c>
      <c r="C79" t="s">
        <v>115</v>
      </c>
    </row>
    <row r="81" spans="1:5" x14ac:dyDescent="0.25">
      <c r="A81" t="s">
        <v>116</v>
      </c>
    </row>
    <row r="82" spans="1:5" x14ac:dyDescent="0.25">
      <c r="A82" t="s">
        <v>117</v>
      </c>
    </row>
    <row r="83" spans="1:5" x14ac:dyDescent="0.25">
      <c r="A83" t="s">
        <v>118</v>
      </c>
    </row>
    <row r="84" spans="1:5" x14ac:dyDescent="0.25">
      <c r="A84" t="s">
        <v>119</v>
      </c>
    </row>
    <row r="85" spans="1:5" x14ac:dyDescent="0.25">
      <c r="A85" t="s">
        <v>120</v>
      </c>
    </row>
    <row r="87" spans="1:5" x14ac:dyDescent="0.25">
      <c r="A87" t="s">
        <v>121</v>
      </c>
      <c r="B87" t="s">
        <v>122</v>
      </c>
    </row>
    <row r="88" spans="1:5" x14ac:dyDescent="0.25">
      <c r="A88" t="s">
        <v>123</v>
      </c>
      <c r="B88" t="s">
        <v>124</v>
      </c>
      <c r="C88" t="s">
        <v>125</v>
      </c>
      <c r="D88" t="s">
        <v>126</v>
      </c>
      <c r="E88">
        <v>-123.06313350000001</v>
      </c>
    </row>
    <row r="89" spans="1:5" x14ac:dyDescent="0.25">
      <c r="A89" t="s">
        <v>127</v>
      </c>
      <c r="B89" t="s">
        <v>2</v>
      </c>
      <c r="C89" t="s">
        <v>128</v>
      </c>
      <c r="D89">
        <v>2022</v>
      </c>
    </row>
    <row r="91" spans="1:5" x14ac:dyDescent="0.25">
      <c r="A91" t="s">
        <v>129</v>
      </c>
    </row>
    <row r="92" spans="1:5" x14ac:dyDescent="0.25">
      <c r="A92" t="s">
        <v>130</v>
      </c>
    </row>
    <row r="93" spans="1:5" x14ac:dyDescent="0.25">
      <c r="A93" t="s">
        <v>22</v>
      </c>
      <c r="B93" t="s">
        <v>131</v>
      </c>
      <c r="C93" t="s">
        <v>132</v>
      </c>
      <c r="D93" t="s">
        <v>133</v>
      </c>
      <c r="E93">
        <v>-123.0940746</v>
      </c>
    </row>
    <row r="94" spans="1:5" x14ac:dyDescent="0.25">
      <c r="A94" t="s">
        <v>134</v>
      </c>
      <c r="B94" t="s">
        <v>2</v>
      </c>
      <c r="C94" t="s">
        <v>135</v>
      </c>
    </row>
    <row r="96" spans="1:5" x14ac:dyDescent="0.25">
      <c r="A96" t="s">
        <v>136</v>
      </c>
      <c r="B96" t="s">
        <v>137</v>
      </c>
      <c r="C96" t="s">
        <v>138</v>
      </c>
      <c r="D96" t="s">
        <v>139</v>
      </c>
      <c r="E96" t="s">
        <v>140</v>
      </c>
    </row>
    <row r="98" spans="1:5" x14ac:dyDescent="0.25">
      <c r="A98" t="s">
        <v>141</v>
      </c>
    </row>
    <row r="99" spans="1:5" x14ac:dyDescent="0.25">
      <c r="A99" t="s">
        <v>142</v>
      </c>
      <c r="B99" t="s">
        <v>20</v>
      </c>
      <c r="C99" t="s">
        <v>143</v>
      </c>
    </row>
    <row r="100" spans="1:5" x14ac:dyDescent="0.25">
      <c r="A100" t="s">
        <v>144</v>
      </c>
      <c r="B100" t="s">
        <v>145</v>
      </c>
      <c r="C100" t="s">
        <v>146</v>
      </c>
      <c r="D100" t="s">
        <v>147</v>
      </c>
      <c r="E100">
        <v>-123.1355427</v>
      </c>
    </row>
    <row r="101" spans="1:5" x14ac:dyDescent="0.25">
      <c r="A101" t="s">
        <v>148</v>
      </c>
      <c r="B101" t="s">
        <v>2</v>
      </c>
      <c r="C101" t="s">
        <v>149</v>
      </c>
    </row>
    <row r="103" spans="1:5" x14ac:dyDescent="0.25">
      <c r="A103" t="s">
        <v>150</v>
      </c>
      <c r="B103" t="s">
        <v>151</v>
      </c>
    </row>
    <row r="105" spans="1:5" x14ac:dyDescent="0.25">
      <c r="A105" t="s">
        <v>152</v>
      </c>
      <c r="B105" t="s">
        <v>153</v>
      </c>
    </row>
    <row r="106" spans="1:5" x14ac:dyDescent="0.25">
      <c r="A106" t="s">
        <v>22</v>
      </c>
      <c r="B106" t="s">
        <v>154</v>
      </c>
      <c r="C106" t="s">
        <v>155</v>
      </c>
      <c r="D106" t="s">
        <v>156</v>
      </c>
      <c r="E106">
        <v>-123.0991102</v>
      </c>
    </row>
    <row r="107" spans="1:5" x14ac:dyDescent="0.25">
      <c r="A107" t="s">
        <v>157</v>
      </c>
      <c r="B107" t="s">
        <v>2</v>
      </c>
      <c r="C107" t="s">
        <v>158</v>
      </c>
    </row>
    <row r="109" spans="1:5" x14ac:dyDescent="0.25">
      <c r="A109" t="s">
        <v>159</v>
      </c>
    </row>
    <row r="111" spans="1:5" x14ac:dyDescent="0.25">
      <c r="A111" t="s">
        <v>160</v>
      </c>
    </row>
    <row r="113" spans="1:5" x14ac:dyDescent="0.25">
      <c r="A113" t="s">
        <v>161</v>
      </c>
    </row>
    <row r="114" spans="1:5" x14ac:dyDescent="0.25">
      <c r="A114" t="s">
        <v>123</v>
      </c>
      <c r="B114" t="s">
        <v>162</v>
      </c>
      <c r="C114" t="s">
        <v>163</v>
      </c>
      <c r="D114" t="s">
        <v>164</v>
      </c>
      <c r="E114">
        <v>-123.13150760000001</v>
      </c>
    </row>
    <row r="115" spans="1:5" x14ac:dyDescent="0.25">
      <c r="A115" t="s">
        <v>165</v>
      </c>
      <c r="B115" t="s">
        <v>2</v>
      </c>
      <c r="C115" t="s">
        <v>166</v>
      </c>
    </row>
    <row r="117" spans="1:5" x14ac:dyDescent="0.25">
      <c r="A117" t="s">
        <v>167</v>
      </c>
      <c r="B117" t="s">
        <v>168</v>
      </c>
      <c r="C117" t="s">
        <v>169</v>
      </c>
      <c r="D117" t="s">
        <v>170</v>
      </c>
      <c r="E117" t="s">
        <v>171</v>
      </c>
    </row>
    <row r="119" spans="1:5" x14ac:dyDescent="0.25">
      <c r="A119" t="s">
        <v>172</v>
      </c>
    </row>
    <row r="120" spans="1:5" x14ac:dyDescent="0.25">
      <c r="A120" t="s">
        <v>173</v>
      </c>
    </row>
    <row r="121" spans="1:5" x14ac:dyDescent="0.25">
      <c r="A121" t="s">
        <v>174</v>
      </c>
      <c r="B121" t="s">
        <v>175</v>
      </c>
    </row>
    <row r="122" spans="1:5" x14ac:dyDescent="0.25">
      <c r="A122" t="s">
        <v>176</v>
      </c>
    </row>
    <row r="123" spans="1:5" x14ac:dyDescent="0.25">
      <c r="A123" t="s">
        <v>177</v>
      </c>
      <c r="B123" t="s">
        <v>178</v>
      </c>
    </row>
    <row r="124" spans="1:5" x14ac:dyDescent="0.25">
      <c r="A124" t="s">
        <v>179</v>
      </c>
      <c r="B124" t="s">
        <v>180</v>
      </c>
    </row>
    <row r="125" spans="1:5" x14ac:dyDescent="0.25">
      <c r="A125" t="s">
        <v>181</v>
      </c>
    </row>
    <row r="127" spans="1:5" x14ac:dyDescent="0.25">
      <c r="A127" t="s">
        <v>182</v>
      </c>
    </row>
    <row r="129" spans="1:5" x14ac:dyDescent="0.25">
      <c r="A129" t="s">
        <v>183</v>
      </c>
    </row>
    <row r="131" spans="1:5" x14ac:dyDescent="0.25">
      <c r="A131" t="s">
        <v>184</v>
      </c>
      <c r="B131" t="s">
        <v>185</v>
      </c>
    </row>
    <row r="132" spans="1:5" x14ac:dyDescent="0.25">
      <c r="A132" t="s">
        <v>186</v>
      </c>
    </row>
    <row r="134" spans="1:5" x14ac:dyDescent="0.25">
      <c r="A134" t="s">
        <v>187</v>
      </c>
    </row>
    <row r="136" spans="1:5" x14ac:dyDescent="0.25">
      <c r="A136" t="s">
        <v>188</v>
      </c>
    </row>
    <row r="137" spans="1:5" x14ac:dyDescent="0.25">
      <c r="A137" t="s">
        <v>189</v>
      </c>
      <c r="B137" t="s">
        <v>190</v>
      </c>
    </row>
    <row r="138" spans="1:5" x14ac:dyDescent="0.25">
      <c r="A138" t="s">
        <v>22</v>
      </c>
      <c r="B138" t="s">
        <v>191</v>
      </c>
      <c r="C138" t="s">
        <v>192</v>
      </c>
      <c r="D138" t="s">
        <v>193</v>
      </c>
      <c r="E138">
        <v>-123.1813774</v>
      </c>
    </row>
    <row r="139" spans="1:5" x14ac:dyDescent="0.25">
      <c r="A139" t="s">
        <v>194</v>
      </c>
      <c r="B139" t="s">
        <v>2</v>
      </c>
      <c r="C139" t="s">
        <v>195</v>
      </c>
      <c r="D139" t="s">
        <v>108</v>
      </c>
    </row>
    <row r="141" spans="1:5" x14ac:dyDescent="0.25">
      <c r="A141" t="s">
        <v>196</v>
      </c>
    </row>
    <row r="143" spans="1:5" x14ac:dyDescent="0.25">
      <c r="A143" t="s">
        <v>197</v>
      </c>
    </row>
    <row r="144" spans="1:5" x14ac:dyDescent="0.25">
      <c r="A144" t="s">
        <v>22</v>
      </c>
      <c r="B144" t="s">
        <v>198</v>
      </c>
      <c r="C144" t="s">
        <v>199</v>
      </c>
      <c r="D144" t="s">
        <v>200</v>
      </c>
      <c r="E144">
        <v>-123.04558350000001</v>
      </c>
    </row>
    <row r="145" spans="1:5" x14ac:dyDescent="0.25">
      <c r="A145" t="s">
        <v>201</v>
      </c>
      <c r="B145" t="s">
        <v>2</v>
      </c>
      <c r="C145" t="s">
        <v>202</v>
      </c>
    </row>
    <row r="147" spans="1:5" x14ac:dyDescent="0.25">
      <c r="A147" t="s">
        <v>203</v>
      </c>
      <c r="B147" t="s">
        <v>204</v>
      </c>
    </row>
    <row r="149" spans="1:5" x14ac:dyDescent="0.25">
      <c r="A149" t="s">
        <v>205</v>
      </c>
    </row>
    <row r="151" spans="1:5" x14ac:dyDescent="0.25">
      <c r="A151" t="s">
        <v>206</v>
      </c>
    </row>
    <row r="153" spans="1:5" x14ac:dyDescent="0.25">
      <c r="A153" t="s">
        <v>207</v>
      </c>
    </row>
    <row r="154" spans="1:5" x14ac:dyDescent="0.25">
      <c r="A154" t="s">
        <v>208</v>
      </c>
    </row>
    <row r="155" spans="1:5" x14ac:dyDescent="0.25">
      <c r="A155" t="s">
        <v>209</v>
      </c>
    </row>
    <row r="156" spans="1:5" x14ac:dyDescent="0.25">
      <c r="A156" t="s">
        <v>64</v>
      </c>
      <c r="B156" t="s">
        <v>210</v>
      </c>
      <c r="C156" t="s">
        <v>211</v>
      </c>
      <c r="D156" t="s">
        <v>212</v>
      </c>
      <c r="E156">
        <v>-123.09089350000001</v>
      </c>
    </row>
    <row r="157" spans="1:5" x14ac:dyDescent="0.25">
      <c r="A157" t="s">
        <v>213</v>
      </c>
      <c r="B157" t="s">
        <v>2</v>
      </c>
      <c r="C157" t="s">
        <v>214</v>
      </c>
      <c r="D157" t="s">
        <v>108</v>
      </c>
    </row>
    <row r="159" spans="1:5" x14ac:dyDescent="0.25">
      <c r="A159" t="s">
        <v>215</v>
      </c>
    </row>
    <row r="162" spans="1:6" x14ac:dyDescent="0.25">
      <c r="A162" t="s">
        <v>216</v>
      </c>
    </row>
    <row r="163" spans="1:6" x14ac:dyDescent="0.25">
      <c r="A163" t="s">
        <v>217</v>
      </c>
    </row>
    <row r="164" spans="1:6" x14ac:dyDescent="0.25">
      <c r="A164" t="s">
        <v>22</v>
      </c>
      <c r="B164" t="s">
        <v>218</v>
      </c>
    </row>
    <row r="165" spans="1:6" x14ac:dyDescent="0.25">
      <c r="A165" t="s">
        <v>22</v>
      </c>
      <c r="B165" t="s">
        <v>219</v>
      </c>
      <c r="C165" t="s">
        <v>220</v>
      </c>
      <c r="D165" t="s">
        <v>221</v>
      </c>
      <c r="E165">
        <v>-123.0537508</v>
      </c>
    </row>
    <row r="166" spans="1:6" x14ac:dyDescent="0.25">
      <c r="A166" t="s">
        <v>222</v>
      </c>
      <c r="B166" t="s">
        <v>2</v>
      </c>
      <c r="C166" t="s">
        <v>223</v>
      </c>
      <c r="D166" t="s">
        <v>108</v>
      </c>
    </row>
    <row r="168" spans="1:6" x14ac:dyDescent="0.25">
      <c r="A168" t="s">
        <v>224</v>
      </c>
    </row>
    <row r="170" spans="1:6" x14ac:dyDescent="0.25">
      <c r="A170" t="s">
        <v>225</v>
      </c>
    </row>
    <row r="171" spans="1:6" x14ac:dyDescent="0.25">
      <c r="A171" t="s">
        <v>226</v>
      </c>
      <c r="B171" t="s">
        <v>227</v>
      </c>
    </row>
    <row r="172" spans="1:6" x14ac:dyDescent="0.25">
      <c r="A172" t="s">
        <v>22</v>
      </c>
      <c r="B172" t="s">
        <v>228</v>
      </c>
      <c r="C172" t="s">
        <v>229</v>
      </c>
      <c r="D172" t="s">
        <v>230</v>
      </c>
      <c r="E172">
        <v>-123.07958360000001</v>
      </c>
    </row>
    <row r="173" spans="1:6" x14ac:dyDescent="0.25">
      <c r="A173" t="s">
        <v>231</v>
      </c>
      <c r="B173" t="s">
        <v>2</v>
      </c>
      <c r="C173" t="s">
        <v>232</v>
      </c>
      <c r="D173" t="s">
        <v>233</v>
      </c>
      <c r="E173" t="s">
        <v>234</v>
      </c>
      <c r="F173" t="s">
        <v>235</v>
      </c>
    </row>
    <row r="175" spans="1:6" x14ac:dyDescent="0.25">
      <c r="A175" t="s">
        <v>236</v>
      </c>
    </row>
    <row r="177" spans="1:2" x14ac:dyDescent="0.25">
      <c r="A177" t="s">
        <v>237</v>
      </c>
    </row>
    <row r="178" spans="1:2" x14ac:dyDescent="0.25">
      <c r="A178" t="s">
        <v>173</v>
      </c>
    </row>
    <row r="179" spans="1:2" x14ac:dyDescent="0.25">
      <c r="A179" t="s">
        <v>238</v>
      </c>
    </row>
    <row r="180" spans="1:2" x14ac:dyDescent="0.25">
      <c r="A180" t="s">
        <v>239</v>
      </c>
    </row>
    <row r="181" spans="1:2" x14ac:dyDescent="0.25">
      <c r="A181" t="s">
        <v>240</v>
      </c>
    </row>
    <row r="182" spans="1:2" x14ac:dyDescent="0.25">
      <c r="A182" t="s">
        <v>241</v>
      </c>
    </row>
    <row r="183" spans="1:2" x14ac:dyDescent="0.25">
      <c r="A183" t="s">
        <v>242</v>
      </c>
    </row>
    <row r="185" spans="1:2" x14ac:dyDescent="0.25">
      <c r="A185" t="s">
        <v>243</v>
      </c>
      <c r="B185" t="s">
        <v>244</v>
      </c>
    </row>
    <row r="187" spans="1:2" x14ac:dyDescent="0.25">
      <c r="A187" t="s">
        <v>183</v>
      </c>
    </row>
    <row r="189" spans="1:2" x14ac:dyDescent="0.25">
      <c r="A189" t="s">
        <v>245</v>
      </c>
    </row>
    <row r="190" spans="1:2" x14ac:dyDescent="0.25">
      <c r="A190" t="s">
        <v>246</v>
      </c>
    </row>
    <row r="192" spans="1:2" x14ac:dyDescent="0.25">
      <c r="A192" t="s">
        <v>247</v>
      </c>
    </row>
    <row r="194" spans="1:5" x14ac:dyDescent="0.25">
      <c r="A194" t="s">
        <v>248</v>
      </c>
    </row>
    <row r="196" spans="1:5" x14ac:dyDescent="0.25">
      <c r="A196" t="s">
        <v>249</v>
      </c>
    </row>
    <row r="198" spans="1:5" x14ac:dyDescent="0.25">
      <c r="A198" t="s">
        <v>250</v>
      </c>
    </row>
    <row r="199" spans="1:5" x14ac:dyDescent="0.25">
      <c r="A199" t="s">
        <v>251</v>
      </c>
      <c r="B199" t="s">
        <v>252</v>
      </c>
    </row>
    <row r="200" spans="1:5" x14ac:dyDescent="0.25">
      <c r="A200" t="s">
        <v>123</v>
      </c>
      <c r="B200" t="s">
        <v>253</v>
      </c>
      <c r="C200" t="s">
        <v>254</v>
      </c>
      <c r="D200" t="s">
        <v>255</v>
      </c>
      <c r="E200">
        <v>-123.0392933</v>
      </c>
    </row>
    <row r="201" spans="1:5" x14ac:dyDescent="0.25">
      <c r="A201" t="s">
        <v>256</v>
      </c>
      <c r="B201" t="s">
        <v>2</v>
      </c>
      <c r="C201" t="s">
        <v>257</v>
      </c>
      <c r="D201" t="s">
        <v>171</v>
      </c>
    </row>
    <row r="203" spans="1:5" x14ac:dyDescent="0.25">
      <c r="A203" t="s">
        <v>258</v>
      </c>
    </row>
    <row r="205" spans="1:5" x14ac:dyDescent="0.25">
      <c r="A205" t="s">
        <v>182</v>
      </c>
    </row>
    <row r="207" spans="1:5" x14ac:dyDescent="0.25">
      <c r="A207" t="s">
        <v>259</v>
      </c>
    </row>
    <row r="208" spans="1:5" x14ac:dyDescent="0.25">
      <c r="A208" t="s">
        <v>260</v>
      </c>
    </row>
    <row r="209" spans="1:2" x14ac:dyDescent="0.25">
      <c r="A209" t="s">
        <v>261</v>
      </c>
    </row>
    <row r="210" spans="1:2" x14ac:dyDescent="0.25">
      <c r="A210" t="s">
        <v>262</v>
      </c>
      <c r="B210" t="s">
        <v>263</v>
      </c>
    </row>
    <row r="211" spans="1:2" x14ac:dyDescent="0.25">
      <c r="A211" t="s">
        <v>264</v>
      </c>
      <c r="B211" t="s">
        <v>265</v>
      </c>
    </row>
    <row r="212" spans="1:2" x14ac:dyDescent="0.25">
      <c r="A212" t="s">
        <v>266</v>
      </c>
    </row>
    <row r="214" spans="1:2" x14ac:dyDescent="0.25">
      <c r="A214" t="s">
        <v>267</v>
      </c>
    </row>
    <row r="215" spans="1:2" x14ac:dyDescent="0.25">
      <c r="A215" t="s">
        <v>268</v>
      </c>
    </row>
    <row r="217" spans="1:2" x14ac:dyDescent="0.25">
      <c r="A217" t="s">
        <v>269</v>
      </c>
    </row>
    <row r="218" spans="1:2" x14ac:dyDescent="0.25">
      <c r="A218" t="s">
        <v>270</v>
      </c>
    </row>
    <row r="220" spans="1:2" x14ac:dyDescent="0.25">
      <c r="A220" t="s">
        <v>271</v>
      </c>
    </row>
    <row r="222" spans="1:2" x14ac:dyDescent="0.25">
      <c r="A222" t="s">
        <v>272</v>
      </c>
    </row>
    <row r="223" spans="1:2" x14ac:dyDescent="0.25">
      <c r="A223" t="s">
        <v>273</v>
      </c>
    </row>
    <row r="224" spans="1:2" x14ac:dyDescent="0.25">
      <c r="A224" t="s">
        <v>274</v>
      </c>
      <c r="B224" t="s">
        <v>275</v>
      </c>
    </row>
    <row r="227" spans="1:7" x14ac:dyDescent="0.25">
      <c r="A227" t="s">
        <v>276</v>
      </c>
    </row>
    <row r="228" spans="1:7" x14ac:dyDescent="0.25">
      <c r="A228" t="s">
        <v>22</v>
      </c>
      <c r="B228" t="s">
        <v>277</v>
      </c>
    </row>
    <row r="229" spans="1:7" x14ac:dyDescent="0.25">
      <c r="A229" t="s">
        <v>22</v>
      </c>
      <c r="B229" t="s">
        <v>278</v>
      </c>
      <c r="C229" t="s">
        <v>279</v>
      </c>
      <c r="D229" t="s">
        <v>280</v>
      </c>
      <c r="E229">
        <v>-123.05029879999999</v>
      </c>
    </row>
    <row r="230" spans="1:7" x14ac:dyDescent="0.25">
      <c r="A230" t="s">
        <v>281</v>
      </c>
      <c r="B230" t="s">
        <v>2</v>
      </c>
      <c r="C230" t="s">
        <v>282</v>
      </c>
      <c r="D230" t="s">
        <v>204</v>
      </c>
    </row>
    <row r="232" spans="1:7" x14ac:dyDescent="0.25">
      <c r="A232" t="s">
        <v>283</v>
      </c>
    </row>
    <row r="234" spans="1:7" x14ac:dyDescent="0.25">
      <c r="A234" t="s">
        <v>206</v>
      </c>
    </row>
    <row r="236" spans="1:7" x14ac:dyDescent="0.25">
      <c r="A236" t="s">
        <v>284</v>
      </c>
    </row>
    <row r="237" spans="1:7" x14ac:dyDescent="0.25">
      <c r="A237" t="s">
        <v>285</v>
      </c>
    </row>
    <row r="238" spans="1:7" x14ac:dyDescent="0.25">
      <c r="A238" t="s">
        <v>22</v>
      </c>
      <c r="B238" t="s">
        <v>286</v>
      </c>
    </row>
    <row r="239" spans="1:7" x14ac:dyDescent="0.25">
      <c r="A239" t="s">
        <v>22</v>
      </c>
      <c r="B239" t="s">
        <v>287</v>
      </c>
      <c r="C239" t="s">
        <v>288</v>
      </c>
      <c r="D239" t="s">
        <v>289</v>
      </c>
      <c r="E239">
        <v>-123.0479472</v>
      </c>
    </row>
    <row r="240" spans="1:7" x14ac:dyDescent="0.25">
      <c r="A240" t="s">
        <v>290</v>
      </c>
      <c r="B240" t="s">
        <v>2</v>
      </c>
      <c r="C240" t="s">
        <v>291</v>
      </c>
      <c r="D240" t="s">
        <v>292</v>
      </c>
      <c r="E240" t="s">
        <v>293</v>
      </c>
      <c r="F240" t="s">
        <v>294</v>
      </c>
      <c r="G240" t="s">
        <v>295</v>
      </c>
    </row>
    <row r="242" spans="1:5" x14ac:dyDescent="0.25">
      <c r="A242" t="s">
        <v>296</v>
      </c>
      <c r="B242" t="s">
        <v>297</v>
      </c>
      <c r="C242" t="s">
        <v>298</v>
      </c>
    </row>
    <row r="244" spans="1:5" x14ac:dyDescent="0.25">
      <c r="A244" t="s">
        <v>129</v>
      </c>
    </row>
    <row r="245" spans="1:5" x14ac:dyDescent="0.25">
      <c r="A245" t="s">
        <v>299</v>
      </c>
    </row>
    <row r="246" spans="1:5" x14ac:dyDescent="0.25">
      <c r="A246" t="s">
        <v>300</v>
      </c>
      <c r="B246" t="s">
        <v>301</v>
      </c>
      <c r="C246" t="s">
        <v>302</v>
      </c>
    </row>
    <row r="247" spans="1:5" x14ac:dyDescent="0.25">
      <c r="A247" t="s">
        <v>64</v>
      </c>
      <c r="B247" t="s">
        <v>303</v>
      </c>
    </row>
    <row r="248" spans="1:5" x14ac:dyDescent="0.25">
      <c r="A248" t="s">
        <v>22</v>
      </c>
      <c r="B248" t="s">
        <v>304</v>
      </c>
      <c r="C248" t="s">
        <v>305</v>
      </c>
      <c r="D248" t="s">
        <v>306</v>
      </c>
      <c r="E248">
        <v>-123.0882422</v>
      </c>
    </row>
    <row r="249" spans="1:5" x14ac:dyDescent="0.25">
      <c r="A249" t="s">
        <v>307</v>
      </c>
      <c r="B249" t="s">
        <v>2</v>
      </c>
      <c r="C249" t="s">
        <v>308</v>
      </c>
    </row>
    <row r="251" spans="1:5" x14ac:dyDescent="0.25">
      <c r="A251" t="s">
        <v>309</v>
      </c>
    </row>
    <row r="253" spans="1:5" x14ac:dyDescent="0.25">
      <c r="A253" t="s">
        <v>310</v>
      </c>
      <c r="B253" t="s">
        <v>311</v>
      </c>
      <c r="C253" t="s">
        <v>312</v>
      </c>
      <c r="D253" t="s">
        <v>313</v>
      </c>
      <c r="E253" t="s">
        <v>314</v>
      </c>
    </row>
    <row r="255" spans="1:5" x14ac:dyDescent="0.25">
      <c r="A255" t="s">
        <v>315</v>
      </c>
    </row>
    <row r="257" spans="1:6" x14ac:dyDescent="0.25">
      <c r="A257" t="s">
        <v>316</v>
      </c>
    </row>
    <row r="259" spans="1:6" x14ac:dyDescent="0.25">
      <c r="A259" t="s">
        <v>317</v>
      </c>
    </row>
    <row r="261" spans="1:6" x14ac:dyDescent="0.25">
      <c r="A261" t="s">
        <v>318</v>
      </c>
    </row>
    <row r="263" spans="1:6" x14ac:dyDescent="0.25">
      <c r="A263" t="s">
        <v>98</v>
      </c>
      <c r="B263" t="s">
        <v>99</v>
      </c>
      <c r="C263" t="s">
        <v>100</v>
      </c>
      <c r="D263" t="s">
        <v>101</v>
      </c>
      <c r="E263" t="s">
        <v>319</v>
      </c>
    </row>
    <row r="264" spans="1:6" x14ac:dyDescent="0.25">
      <c r="A264" t="s">
        <v>320</v>
      </c>
    </row>
    <row r="265" spans="1:6" x14ac:dyDescent="0.25">
      <c r="A265" t="s">
        <v>321</v>
      </c>
      <c r="B265" t="s">
        <v>322</v>
      </c>
    </row>
    <row r="266" spans="1:6" x14ac:dyDescent="0.25">
      <c r="A266" t="s">
        <v>323</v>
      </c>
    </row>
    <row r="267" spans="1:6" x14ac:dyDescent="0.25">
      <c r="A267" t="s">
        <v>22</v>
      </c>
      <c r="B267" t="s">
        <v>324</v>
      </c>
      <c r="C267" t="s">
        <v>325</v>
      </c>
      <c r="D267" t="s">
        <v>326</v>
      </c>
      <c r="E267">
        <v>-123.1219852</v>
      </c>
    </row>
    <row r="268" spans="1:6" x14ac:dyDescent="0.25">
      <c r="A268" t="s">
        <v>327</v>
      </c>
      <c r="B268" t="s">
        <v>2</v>
      </c>
      <c r="C268" t="s">
        <v>328</v>
      </c>
      <c r="D268" t="s">
        <v>329</v>
      </c>
      <c r="E268" t="s">
        <v>330</v>
      </c>
      <c r="F268" t="s">
        <v>331</v>
      </c>
    </row>
    <row r="270" spans="1:6" x14ac:dyDescent="0.25">
      <c r="A270" t="s">
        <v>332</v>
      </c>
    </row>
    <row r="272" spans="1:6" x14ac:dyDescent="0.25">
      <c r="A272" t="s">
        <v>182</v>
      </c>
    </row>
    <row r="273" spans="1:5" x14ac:dyDescent="0.25">
      <c r="A273" t="s">
        <v>333</v>
      </c>
    </row>
    <row r="274" spans="1:5" x14ac:dyDescent="0.25">
      <c r="A274" t="s">
        <v>334</v>
      </c>
    </row>
    <row r="275" spans="1:5" x14ac:dyDescent="0.25">
      <c r="A275" t="s">
        <v>335</v>
      </c>
    </row>
    <row r="276" spans="1:5" x14ac:dyDescent="0.25">
      <c r="A276" t="s">
        <v>336</v>
      </c>
    </row>
    <row r="277" spans="1:5" x14ac:dyDescent="0.25">
      <c r="A277" t="s">
        <v>337</v>
      </c>
    </row>
    <row r="278" spans="1:5" x14ac:dyDescent="0.25">
      <c r="A278" t="s">
        <v>338</v>
      </c>
    </row>
    <row r="279" spans="1:5" x14ac:dyDescent="0.25">
      <c r="A279" t="s">
        <v>339</v>
      </c>
    </row>
    <row r="281" spans="1:5" x14ac:dyDescent="0.25">
      <c r="A281" t="s">
        <v>340</v>
      </c>
    </row>
    <row r="282" spans="1:5" x14ac:dyDescent="0.25">
      <c r="A282" t="s">
        <v>341</v>
      </c>
    </row>
    <row r="283" spans="1:5" x14ac:dyDescent="0.25">
      <c r="A283" t="s">
        <v>342</v>
      </c>
      <c r="B283" t="s">
        <v>343</v>
      </c>
    </row>
    <row r="285" spans="1:5" x14ac:dyDescent="0.25">
      <c r="A285" t="s">
        <v>344</v>
      </c>
    </row>
    <row r="286" spans="1:5" x14ac:dyDescent="0.25">
      <c r="A286" t="s">
        <v>226</v>
      </c>
      <c r="B286" t="s">
        <v>345</v>
      </c>
      <c r="C286" t="s">
        <v>346</v>
      </c>
      <c r="D286" t="s">
        <v>347</v>
      </c>
      <c r="E286">
        <v>-123.1919784</v>
      </c>
    </row>
    <row r="287" spans="1:5" x14ac:dyDescent="0.25">
      <c r="A287" t="s">
        <v>348</v>
      </c>
      <c r="B287" t="s">
        <v>2</v>
      </c>
      <c r="C287" t="s">
        <v>349</v>
      </c>
      <c r="D287" t="s">
        <v>204</v>
      </c>
    </row>
    <row r="289" spans="1:5" x14ac:dyDescent="0.25">
      <c r="A289" t="s">
        <v>350</v>
      </c>
    </row>
    <row r="291" spans="1:5" x14ac:dyDescent="0.25">
      <c r="A291" t="s">
        <v>206</v>
      </c>
    </row>
    <row r="293" spans="1:5" x14ac:dyDescent="0.25">
      <c r="A293" t="s">
        <v>207</v>
      </c>
    </row>
    <row r="294" spans="1:5" x14ac:dyDescent="0.25">
      <c r="A294" t="s">
        <v>208</v>
      </c>
    </row>
    <row r="295" spans="1:5" x14ac:dyDescent="0.25">
      <c r="A295" t="s">
        <v>351</v>
      </c>
    </row>
    <row r="296" spans="1:5" x14ac:dyDescent="0.25">
      <c r="A296" t="s">
        <v>22</v>
      </c>
      <c r="B296" t="s">
        <v>352</v>
      </c>
      <c r="C296" t="s">
        <v>353</v>
      </c>
      <c r="D296" t="s">
        <v>354</v>
      </c>
      <c r="E296">
        <v>-123.0943604</v>
      </c>
    </row>
    <row r="297" spans="1:5" x14ac:dyDescent="0.25">
      <c r="A297" t="s">
        <v>355</v>
      </c>
      <c r="B297" t="s">
        <v>2</v>
      </c>
      <c r="C297" t="s">
        <v>356</v>
      </c>
      <c r="D297" t="s">
        <v>357</v>
      </c>
    </row>
    <row r="299" spans="1:5" x14ac:dyDescent="0.25">
      <c r="A299" t="s">
        <v>358</v>
      </c>
    </row>
    <row r="301" spans="1:5" x14ac:dyDescent="0.25">
      <c r="A301" t="s">
        <v>359</v>
      </c>
    </row>
    <row r="302" spans="1:5" x14ac:dyDescent="0.25">
      <c r="A302" t="s">
        <v>22</v>
      </c>
      <c r="B302" t="s">
        <v>360</v>
      </c>
    </row>
    <row r="303" spans="1:5" x14ac:dyDescent="0.25">
      <c r="A303" t="s">
        <v>361</v>
      </c>
      <c r="B303" t="s">
        <v>362</v>
      </c>
      <c r="C303" t="s">
        <v>363</v>
      </c>
      <c r="D303" t="s">
        <v>364</v>
      </c>
      <c r="E303">
        <v>-123.0628514</v>
      </c>
    </row>
    <row r="304" spans="1:5" x14ac:dyDescent="0.25">
      <c r="A304" t="s">
        <v>365</v>
      </c>
      <c r="B304" t="s">
        <v>2</v>
      </c>
      <c r="C304" t="s">
        <v>366</v>
      </c>
    </row>
    <row r="306" spans="1:5" x14ac:dyDescent="0.25">
      <c r="A306" t="s">
        <v>367</v>
      </c>
    </row>
    <row r="307" spans="1:5" x14ac:dyDescent="0.25">
      <c r="A307" t="s">
        <v>123</v>
      </c>
      <c r="B307" t="s">
        <v>368</v>
      </c>
      <c r="C307" t="s">
        <v>369</v>
      </c>
      <c r="D307" t="s">
        <v>370</v>
      </c>
      <c r="E307">
        <v>-123.1096086</v>
      </c>
    </row>
    <row r="308" spans="1:5" x14ac:dyDescent="0.25">
      <c r="A308" t="s">
        <v>371</v>
      </c>
      <c r="B308" t="s">
        <v>2</v>
      </c>
      <c r="C308" t="s">
        <v>372</v>
      </c>
    </row>
    <row r="310" spans="1:5" x14ac:dyDescent="0.25">
      <c r="A310" t="s">
        <v>373</v>
      </c>
    </row>
    <row r="312" spans="1:5" x14ac:dyDescent="0.25">
      <c r="A312" t="s">
        <v>374</v>
      </c>
    </row>
    <row r="313" spans="1:5" x14ac:dyDescent="0.25">
      <c r="A313" t="s">
        <v>22</v>
      </c>
      <c r="B313" t="s">
        <v>375</v>
      </c>
      <c r="C313" t="s">
        <v>376</v>
      </c>
      <c r="D313" t="s">
        <v>377</v>
      </c>
      <c r="E313">
        <v>-123.05128310000001</v>
      </c>
    </row>
    <row r="314" spans="1:5" x14ac:dyDescent="0.25">
      <c r="A314" t="s">
        <v>378</v>
      </c>
      <c r="B314" t="s">
        <v>2</v>
      </c>
      <c r="C314" t="s">
        <v>379</v>
      </c>
    </row>
    <row r="316" spans="1:5" x14ac:dyDescent="0.25">
      <c r="A316" t="s">
        <v>380</v>
      </c>
    </row>
    <row r="318" spans="1:5" x14ac:dyDescent="0.25">
      <c r="A318" t="s">
        <v>381</v>
      </c>
      <c r="B318" t="s">
        <v>382</v>
      </c>
    </row>
    <row r="320" spans="1:5" x14ac:dyDescent="0.25">
      <c r="A320" t="s">
        <v>383</v>
      </c>
      <c r="B320" t="s">
        <v>384</v>
      </c>
    </row>
    <row r="321" spans="1:5" x14ac:dyDescent="0.25">
      <c r="A321" t="s">
        <v>22</v>
      </c>
      <c r="B321" t="s">
        <v>385</v>
      </c>
      <c r="C321" t="s">
        <v>386</v>
      </c>
      <c r="D321" t="s">
        <v>387</v>
      </c>
      <c r="E321">
        <v>-123.1193112</v>
      </c>
    </row>
    <row r="322" spans="1:5" x14ac:dyDescent="0.25">
      <c r="A322" t="s">
        <v>388</v>
      </c>
      <c r="B322" t="s">
        <v>2</v>
      </c>
      <c r="C322" t="s">
        <v>389</v>
      </c>
      <c r="D322" t="s">
        <v>390</v>
      </c>
    </row>
    <row r="324" spans="1:5" x14ac:dyDescent="0.25">
      <c r="A324" t="s">
        <v>391</v>
      </c>
      <c r="B324" t="s">
        <v>392</v>
      </c>
      <c r="C324" t="s">
        <v>393</v>
      </c>
    </row>
    <row r="326" spans="1:5" x14ac:dyDescent="0.25">
      <c r="A326" t="s">
        <v>394</v>
      </c>
    </row>
    <row r="327" spans="1:5" x14ac:dyDescent="0.25">
      <c r="A327" t="s">
        <v>395</v>
      </c>
      <c r="B327" t="s">
        <v>396</v>
      </c>
    </row>
    <row r="328" spans="1:5" x14ac:dyDescent="0.25">
      <c r="A328" t="s">
        <v>397</v>
      </c>
    </row>
    <row r="329" spans="1:5" x14ac:dyDescent="0.25">
      <c r="A329" t="s">
        <v>398</v>
      </c>
    </row>
    <row r="330" spans="1:5" x14ac:dyDescent="0.25">
      <c r="A330" t="s">
        <v>399</v>
      </c>
    </row>
    <row r="332" spans="1:5" x14ac:dyDescent="0.25">
      <c r="A332" t="s">
        <v>182</v>
      </c>
    </row>
    <row r="334" spans="1:5" x14ac:dyDescent="0.25">
      <c r="A334" t="s">
        <v>400</v>
      </c>
    </row>
    <row r="336" spans="1:5" x14ac:dyDescent="0.25">
      <c r="A336" t="s">
        <v>401</v>
      </c>
    </row>
    <row r="337" spans="1:5" x14ac:dyDescent="0.25">
      <c r="A337" t="s">
        <v>402</v>
      </c>
    </row>
    <row r="338" spans="1:5" x14ac:dyDescent="0.25">
      <c r="A338" t="s">
        <v>403</v>
      </c>
    </row>
    <row r="340" spans="1:5" x14ac:dyDescent="0.25">
      <c r="A340" t="s">
        <v>271</v>
      </c>
    </row>
    <row r="342" spans="1:5" x14ac:dyDescent="0.25">
      <c r="A342" t="s">
        <v>404</v>
      </c>
    </row>
    <row r="343" spans="1:5" x14ac:dyDescent="0.25">
      <c r="A343" t="s">
        <v>22</v>
      </c>
      <c r="B343" t="s">
        <v>405</v>
      </c>
    </row>
    <row r="344" spans="1:5" x14ac:dyDescent="0.25">
      <c r="A344" t="s">
        <v>22</v>
      </c>
      <c r="B344" t="s">
        <v>406</v>
      </c>
      <c r="C344" t="s">
        <v>353</v>
      </c>
      <c r="D344" t="s">
        <v>354</v>
      </c>
      <c r="E344">
        <v>-123.0943604</v>
      </c>
    </row>
    <row r="345" spans="1:5" x14ac:dyDescent="0.25">
      <c r="A345" t="s">
        <v>407</v>
      </c>
      <c r="B345" t="s">
        <v>2</v>
      </c>
      <c r="C345" t="s">
        <v>408</v>
      </c>
      <c r="D345" t="s">
        <v>409</v>
      </c>
      <c r="E345" t="s">
        <v>171</v>
      </c>
    </row>
    <row r="347" spans="1:5" x14ac:dyDescent="0.25">
      <c r="A347" t="s">
        <v>410</v>
      </c>
    </row>
    <row r="349" spans="1:5" x14ac:dyDescent="0.25">
      <c r="A349" t="s">
        <v>411</v>
      </c>
    </row>
    <row r="350" spans="1:5" x14ac:dyDescent="0.25">
      <c r="A350" t="s">
        <v>412</v>
      </c>
    </row>
    <row r="351" spans="1:5" x14ac:dyDescent="0.25">
      <c r="A351" t="s">
        <v>413</v>
      </c>
    </row>
    <row r="352" spans="1:5" x14ac:dyDescent="0.25">
      <c r="A352" t="s">
        <v>414</v>
      </c>
    </row>
    <row r="354" spans="1:3" x14ac:dyDescent="0.25">
      <c r="A354" t="s">
        <v>415</v>
      </c>
      <c r="B354" t="s">
        <v>416</v>
      </c>
      <c r="C354" t="s">
        <v>417</v>
      </c>
    </row>
    <row r="357" spans="1:3" x14ac:dyDescent="0.25">
      <c r="A357" t="s">
        <v>418</v>
      </c>
    </row>
    <row r="358" spans="1:3" x14ac:dyDescent="0.25">
      <c r="A358" t="s">
        <v>419</v>
      </c>
    </row>
    <row r="360" spans="1:3" x14ac:dyDescent="0.25">
      <c r="A360" t="s">
        <v>420</v>
      </c>
    </row>
    <row r="361" spans="1:3" x14ac:dyDescent="0.25">
      <c r="A361" t="s">
        <v>421</v>
      </c>
    </row>
    <row r="363" spans="1:3" x14ac:dyDescent="0.25">
      <c r="A363" t="s">
        <v>422</v>
      </c>
    </row>
    <row r="365" spans="1:3" x14ac:dyDescent="0.25">
      <c r="A365" t="s">
        <v>423</v>
      </c>
    </row>
    <row r="367" spans="1:3" x14ac:dyDescent="0.25">
      <c r="A367" t="s">
        <v>424</v>
      </c>
    </row>
    <row r="368" spans="1:3" x14ac:dyDescent="0.25">
      <c r="A368" t="s">
        <v>425</v>
      </c>
    </row>
    <row r="369" spans="1:6" x14ac:dyDescent="0.25">
      <c r="A369" t="s">
        <v>274</v>
      </c>
      <c r="B369" t="s">
        <v>426</v>
      </c>
    </row>
    <row r="371" spans="1:6" x14ac:dyDescent="0.25">
      <c r="A371" t="s">
        <v>427</v>
      </c>
    </row>
    <row r="372" spans="1:6" x14ac:dyDescent="0.25">
      <c r="A372" t="s">
        <v>22</v>
      </c>
      <c r="B372" t="s">
        <v>428</v>
      </c>
    </row>
    <row r="373" spans="1:6" x14ac:dyDescent="0.25">
      <c r="A373" t="s">
        <v>429</v>
      </c>
    </row>
    <row r="374" spans="1:6" x14ac:dyDescent="0.25">
      <c r="A374" t="s">
        <v>22</v>
      </c>
      <c r="B374" t="s">
        <v>430</v>
      </c>
      <c r="C374" t="s">
        <v>431</v>
      </c>
      <c r="D374" t="s">
        <v>432</v>
      </c>
      <c r="E374">
        <v>-123.112246</v>
      </c>
    </row>
    <row r="375" spans="1:6" x14ac:dyDescent="0.25">
      <c r="A375" t="s">
        <v>433</v>
      </c>
      <c r="B375" t="s">
        <v>2</v>
      </c>
      <c r="C375" t="s">
        <v>434</v>
      </c>
      <c r="D375" t="s">
        <v>435</v>
      </c>
      <c r="E375" t="s">
        <v>436</v>
      </c>
      <c r="F375" t="s">
        <v>171</v>
      </c>
    </row>
    <row r="377" spans="1:6" x14ac:dyDescent="0.25">
      <c r="A377" t="s">
        <v>410</v>
      </c>
    </row>
    <row r="379" spans="1:6" x14ac:dyDescent="0.25">
      <c r="A379" t="s">
        <v>437</v>
      </c>
    </row>
    <row r="380" spans="1:6" x14ac:dyDescent="0.25">
      <c r="A380" t="s">
        <v>173</v>
      </c>
    </row>
    <row r="381" spans="1:6" x14ac:dyDescent="0.25">
      <c r="A381" t="s">
        <v>438</v>
      </c>
    </row>
    <row r="382" spans="1:6" x14ac:dyDescent="0.25">
      <c r="A382" t="s">
        <v>439</v>
      </c>
    </row>
    <row r="383" spans="1:6" x14ac:dyDescent="0.25">
      <c r="A383" t="s">
        <v>440</v>
      </c>
    </row>
    <row r="384" spans="1:6" x14ac:dyDescent="0.25">
      <c r="A384" t="s">
        <v>441</v>
      </c>
      <c r="B384" t="s">
        <v>392</v>
      </c>
      <c r="C384" t="s">
        <v>426</v>
      </c>
    </row>
    <row r="385" spans="1:6" x14ac:dyDescent="0.25">
      <c r="A385" t="s">
        <v>442</v>
      </c>
    </row>
    <row r="386" spans="1:6" x14ac:dyDescent="0.25">
      <c r="A386" t="s">
        <v>443</v>
      </c>
    </row>
    <row r="388" spans="1:6" x14ac:dyDescent="0.25">
      <c r="A388" t="s">
        <v>444</v>
      </c>
    </row>
    <row r="389" spans="1:6" x14ac:dyDescent="0.25">
      <c r="A389" t="s">
        <v>445</v>
      </c>
    </row>
    <row r="391" spans="1:6" x14ac:dyDescent="0.25">
      <c r="A391" t="s">
        <v>446</v>
      </c>
    </row>
    <row r="393" spans="1:6" x14ac:dyDescent="0.25">
      <c r="A393" t="s">
        <v>447</v>
      </c>
    </row>
    <row r="394" spans="1:6" x14ac:dyDescent="0.25">
      <c r="A394" t="s">
        <v>22</v>
      </c>
      <c r="B394" t="s">
        <v>448</v>
      </c>
      <c r="C394" t="s">
        <v>449</v>
      </c>
      <c r="D394" t="s">
        <v>450</v>
      </c>
      <c r="E394">
        <v>-123.05421130000001</v>
      </c>
    </row>
    <row r="395" spans="1:6" x14ac:dyDescent="0.25">
      <c r="A395" t="s">
        <v>451</v>
      </c>
      <c r="B395" t="s">
        <v>2</v>
      </c>
      <c r="C395" t="s">
        <v>452</v>
      </c>
      <c r="D395" t="s">
        <v>453</v>
      </c>
      <c r="E395" t="s">
        <v>436</v>
      </c>
      <c r="F395" t="s">
        <v>171</v>
      </c>
    </row>
    <row r="397" spans="1:6" x14ac:dyDescent="0.25">
      <c r="A397" t="s">
        <v>410</v>
      </c>
    </row>
    <row r="399" spans="1:6" x14ac:dyDescent="0.25">
      <c r="A399" t="s">
        <v>454</v>
      </c>
    </row>
    <row r="400" spans="1:6" x14ac:dyDescent="0.25">
      <c r="A400" t="s">
        <v>335</v>
      </c>
    </row>
    <row r="401" spans="1:5" x14ac:dyDescent="0.25">
      <c r="A401" t="s">
        <v>455</v>
      </c>
    </row>
    <row r="402" spans="1:5" x14ac:dyDescent="0.25">
      <c r="A402" t="s">
        <v>456</v>
      </c>
    </row>
    <row r="403" spans="1:5" x14ac:dyDescent="0.25">
      <c r="A403" t="s">
        <v>457</v>
      </c>
    </row>
    <row r="404" spans="1:5" x14ac:dyDescent="0.25">
      <c r="A404" t="s">
        <v>442</v>
      </c>
    </row>
    <row r="405" spans="1:5" x14ac:dyDescent="0.25">
      <c r="A405" t="s">
        <v>458</v>
      </c>
    </row>
    <row r="407" spans="1:5" x14ac:dyDescent="0.25">
      <c r="A407" t="s">
        <v>459</v>
      </c>
    </row>
    <row r="408" spans="1:5" x14ac:dyDescent="0.25">
      <c r="A408" t="s">
        <v>189</v>
      </c>
      <c r="B408" t="s">
        <v>460</v>
      </c>
      <c r="C408" t="s">
        <v>461</v>
      </c>
      <c r="D408" t="s">
        <v>462</v>
      </c>
      <c r="E408">
        <v>-123.04450129999999</v>
      </c>
    </row>
    <row r="409" spans="1:5" x14ac:dyDescent="0.25">
      <c r="A409" t="s">
        <v>463</v>
      </c>
      <c r="B409" t="s">
        <v>2</v>
      </c>
      <c r="C409" t="s">
        <v>464</v>
      </c>
    </row>
    <row r="411" spans="1:5" x14ac:dyDescent="0.25">
      <c r="A411" t="s">
        <v>465</v>
      </c>
    </row>
    <row r="412" spans="1:5" x14ac:dyDescent="0.25">
      <c r="A412" t="s">
        <v>321</v>
      </c>
      <c r="B412" t="s">
        <v>466</v>
      </c>
    </row>
    <row r="413" spans="1:5" x14ac:dyDescent="0.25">
      <c r="A413" t="s">
        <v>467</v>
      </c>
      <c r="B413" t="s">
        <v>468</v>
      </c>
      <c r="C413" t="s">
        <v>469</v>
      </c>
      <c r="D413" t="s">
        <v>470</v>
      </c>
      <c r="E413">
        <v>-123.14275000000001</v>
      </c>
    </row>
    <row r="414" spans="1:5" x14ac:dyDescent="0.25">
      <c r="A414" t="s">
        <v>471</v>
      </c>
      <c r="B414" t="s">
        <v>2</v>
      </c>
      <c r="C414" t="s">
        <v>472</v>
      </c>
      <c r="D414" t="s">
        <v>108</v>
      </c>
    </row>
    <row r="416" spans="1:5" x14ac:dyDescent="0.25">
      <c r="A416" t="s">
        <v>473</v>
      </c>
      <c r="B416" t="s">
        <v>474</v>
      </c>
    </row>
    <row r="417" spans="1:7" x14ac:dyDescent="0.25">
      <c r="A417" t="s">
        <v>226</v>
      </c>
      <c r="B417" t="s">
        <v>475</v>
      </c>
      <c r="C417" t="s">
        <v>476</v>
      </c>
      <c r="D417" t="s">
        <v>477</v>
      </c>
      <c r="E417">
        <v>-123.0600712</v>
      </c>
    </row>
    <row r="418" spans="1:7" x14ac:dyDescent="0.25">
      <c r="A418" t="s">
        <v>478</v>
      </c>
      <c r="B418" t="s">
        <v>2</v>
      </c>
      <c r="C418" t="s">
        <v>479</v>
      </c>
      <c r="D418" t="s">
        <v>357</v>
      </c>
    </row>
    <row r="420" spans="1:7" x14ac:dyDescent="0.25">
      <c r="A420" t="s">
        <v>480</v>
      </c>
    </row>
    <row r="422" spans="1:7" x14ac:dyDescent="0.25">
      <c r="A422" t="s">
        <v>481</v>
      </c>
    </row>
    <row r="423" spans="1:7" x14ac:dyDescent="0.25">
      <c r="A423" t="s">
        <v>226</v>
      </c>
      <c r="B423" t="s">
        <v>482</v>
      </c>
      <c r="C423" t="s">
        <v>483</v>
      </c>
      <c r="D423" t="s">
        <v>484</v>
      </c>
      <c r="E423">
        <v>-123.1346387</v>
      </c>
    </row>
    <row r="424" spans="1:7" x14ac:dyDescent="0.25">
      <c r="A424" t="s">
        <v>485</v>
      </c>
      <c r="B424" t="s">
        <v>2</v>
      </c>
      <c r="C424" t="s">
        <v>486</v>
      </c>
      <c r="D424" t="s">
        <v>487</v>
      </c>
      <c r="E424" t="s">
        <v>169</v>
      </c>
      <c r="F424" t="s">
        <v>330</v>
      </c>
      <c r="G424" t="s">
        <v>171</v>
      </c>
    </row>
    <row r="426" spans="1:7" x14ac:dyDescent="0.25">
      <c r="A426" t="s">
        <v>488</v>
      </c>
    </row>
    <row r="427" spans="1:7" x14ac:dyDescent="0.25">
      <c r="A427" t="s">
        <v>173</v>
      </c>
    </row>
    <row r="428" spans="1:7" x14ac:dyDescent="0.25">
      <c r="A428" t="s">
        <v>174</v>
      </c>
      <c r="B428" t="s">
        <v>489</v>
      </c>
    </row>
    <row r="429" spans="1:7" x14ac:dyDescent="0.25">
      <c r="A429" t="s">
        <v>490</v>
      </c>
    </row>
    <row r="430" spans="1:7" x14ac:dyDescent="0.25">
      <c r="A430" t="s">
        <v>491</v>
      </c>
    </row>
    <row r="431" spans="1:7" x14ac:dyDescent="0.25">
      <c r="A431" t="s">
        <v>492</v>
      </c>
    </row>
    <row r="433" spans="1:5" x14ac:dyDescent="0.25">
      <c r="A433" t="s">
        <v>182</v>
      </c>
    </row>
    <row r="435" spans="1:5" x14ac:dyDescent="0.25">
      <c r="A435" t="s">
        <v>183</v>
      </c>
    </row>
    <row r="437" spans="1:5" x14ac:dyDescent="0.25">
      <c r="A437" t="s">
        <v>493</v>
      </c>
      <c r="B437" t="s">
        <v>494</v>
      </c>
    </row>
    <row r="438" spans="1:5" x14ac:dyDescent="0.25">
      <c r="A438" t="s">
        <v>495</v>
      </c>
    </row>
    <row r="440" spans="1:5" x14ac:dyDescent="0.25">
      <c r="A440" t="s">
        <v>247</v>
      </c>
    </row>
    <row r="442" spans="1:5" x14ac:dyDescent="0.25">
      <c r="A442" t="s">
        <v>496</v>
      </c>
    </row>
    <row r="443" spans="1:5" x14ac:dyDescent="0.25">
      <c r="A443" t="s">
        <v>123</v>
      </c>
      <c r="B443" t="s">
        <v>497</v>
      </c>
      <c r="C443" t="s">
        <v>498</v>
      </c>
      <c r="D443" t="s">
        <v>499</v>
      </c>
      <c r="E443">
        <v>-123.043001</v>
      </c>
    </row>
    <row r="444" spans="1:5" x14ac:dyDescent="0.25">
      <c r="A444" t="s">
        <v>500</v>
      </c>
      <c r="B444" t="s">
        <v>2</v>
      </c>
      <c r="C444" t="s">
        <v>501</v>
      </c>
    </row>
    <row r="446" spans="1:5" x14ac:dyDescent="0.25">
      <c r="A446" t="s">
        <v>502</v>
      </c>
    </row>
    <row r="448" spans="1:5" x14ac:dyDescent="0.25">
      <c r="A448" t="s">
        <v>141</v>
      </c>
    </row>
    <row r="449" spans="1:7" x14ac:dyDescent="0.25">
      <c r="A449" t="s">
        <v>503</v>
      </c>
      <c r="B449" t="s">
        <v>504</v>
      </c>
      <c r="C449" t="s">
        <v>505</v>
      </c>
    </row>
    <row r="451" spans="1:7" x14ac:dyDescent="0.25">
      <c r="A451" t="s">
        <v>129</v>
      </c>
    </row>
    <row r="452" spans="1:7" x14ac:dyDescent="0.25">
      <c r="A452" t="s">
        <v>506</v>
      </c>
    </row>
    <row r="453" spans="1:7" x14ac:dyDescent="0.25">
      <c r="A453" t="s">
        <v>507</v>
      </c>
    </row>
    <row r="454" spans="1:7" x14ac:dyDescent="0.25">
      <c r="A454" t="s">
        <v>22</v>
      </c>
      <c r="B454" t="s">
        <v>508</v>
      </c>
      <c r="C454" t="s">
        <v>509</v>
      </c>
      <c r="D454" t="s">
        <v>510</v>
      </c>
      <c r="E454">
        <v>-123.1233029</v>
      </c>
    </row>
    <row r="455" spans="1:7" x14ac:dyDescent="0.25">
      <c r="A455" t="s">
        <v>511</v>
      </c>
      <c r="B455" t="s">
        <v>2</v>
      </c>
      <c r="C455" t="s">
        <v>512</v>
      </c>
    </row>
    <row r="457" spans="1:7" x14ac:dyDescent="0.25">
      <c r="A457" t="s">
        <v>30</v>
      </c>
    </row>
    <row r="458" spans="1:7" x14ac:dyDescent="0.25">
      <c r="A458" t="s">
        <v>513</v>
      </c>
      <c r="B458" t="s">
        <v>514</v>
      </c>
      <c r="C458" t="s">
        <v>515</v>
      </c>
    </row>
    <row r="459" spans="1:7" x14ac:dyDescent="0.25">
      <c r="A459" t="s">
        <v>516</v>
      </c>
    </row>
    <row r="461" spans="1:7" x14ac:dyDescent="0.25">
      <c r="A461" t="s">
        <v>517</v>
      </c>
      <c r="B461">
        <v>2022</v>
      </c>
      <c r="C461" t="s">
        <v>518</v>
      </c>
    </row>
    <row r="463" spans="1:7" x14ac:dyDescent="0.25">
      <c r="A463" t="s">
        <v>519</v>
      </c>
    </row>
    <row r="464" spans="1:7" x14ac:dyDescent="0.25">
      <c r="A464" t="s">
        <v>22</v>
      </c>
      <c r="B464" t="s">
        <v>520</v>
      </c>
      <c r="C464" t="s">
        <v>521</v>
      </c>
      <c r="D464" t="s">
        <v>522</v>
      </c>
      <c r="E464" t="s">
        <v>523</v>
      </c>
      <c r="F464" t="s">
        <v>524</v>
      </c>
      <c r="G464">
        <v>-123.0385856</v>
      </c>
    </row>
    <row r="465" spans="1:3" x14ac:dyDescent="0.25">
      <c r="A465" t="s">
        <v>525</v>
      </c>
      <c r="B465" t="s">
        <v>2</v>
      </c>
      <c r="C465" t="s">
        <v>526</v>
      </c>
    </row>
    <row r="467" spans="1:3" x14ac:dyDescent="0.25">
      <c r="A467" t="s">
        <v>527</v>
      </c>
    </row>
    <row r="469" spans="1:3" x14ac:dyDescent="0.25">
      <c r="A469" t="s">
        <v>528</v>
      </c>
    </row>
    <row r="470" spans="1:3" x14ac:dyDescent="0.25">
      <c r="A470" t="s">
        <v>529</v>
      </c>
      <c r="B470" t="s">
        <v>20</v>
      </c>
      <c r="C470" t="s">
        <v>530</v>
      </c>
    </row>
    <row r="472" spans="1:3" x14ac:dyDescent="0.25">
      <c r="A472" t="s">
        <v>531</v>
      </c>
      <c r="B472" t="s">
        <v>532</v>
      </c>
      <c r="C472">
        <v>2022</v>
      </c>
    </row>
    <row r="474" spans="1:3" x14ac:dyDescent="0.25">
      <c r="A474" t="s">
        <v>533</v>
      </c>
    </row>
    <row r="475" spans="1:3" x14ac:dyDescent="0.25">
      <c r="A475" t="s">
        <v>534</v>
      </c>
    </row>
    <row r="476" spans="1:3" x14ac:dyDescent="0.25">
      <c r="A476" t="s">
        <v>535</v>
      </c>
    </row>
    <row r="477" spans="1:3" x14ac:dyDescent="0.25">
      <c r="A477" t="s">
        <v>536</v>
      </c>
    </row>
    <row r="478" spans="1:3" x14ac:dyDescent="0.25">
      <c r="A478" t="s">
        <v>537</v>
      </c>
    </row>
    <row r="479" spans="1:3" x14ac:dyDescent="0.25">
      <c r="A479" t="s">
        <v>538</v>
      </c>
    </row>
    <row r="480" spans="1:3" x14ac:dyDescent="0.25">
      <c r="A480" t="s">
        <v>539</v>
      </c>
    </row>
    <row r="481" spans="1:5" x14ac:dyDescent="0.25">
      <c r="A481" t="s">
        <v>540</v>
      </c>
    </row>
    <row r="482" spans="1:5" x14ac:dyDescent="0.25">
      <c r="A482" t="s">
        <v>541</v>
      </c>
    </row>
    <row r="483" spans="1:5" x14ac:dyDescent="0.25">
      <c r="A483" t="s">
        <v>542</v>
      </c>
    </row>
    <row r="485" spans="1:5" x14ac:dyDescent="0.25">
      <c r="A485" t="s">
        <v>543</v>
      </c>
    </row>
    <row r="486" spans="1:5" x14ac:dyDescent="0.25">
      <c r="A486" t="s">
        <v>544</v>
      </c>
      <c r="B486" t="s">
        <v>545</v>
      </c>
    </row>
    <row r="487" spans="1:5" x14ac:dyDescent="0.25">
      <c r="A487" t="s">
        <v>546</v>
      </c>
    </row>
    <row r="489" spans="1:5" x14ac:dyDescent="0.25">
      <c r="A489" t="s">
        <v>547</v>
      </c>
    </row>
    <row r="490" spans="1:5" x14ac:dyDescent="0.25">
      <c r="A490" t="s">
        <v>22</v>
      </c>
      <c r="B490" t="s">
        <v>548</v>
      </c>
      <c r="C490" t="s">
        <v>549</v>
      </c>
      <c r="D490" t="s">
        <v>550</v>
      </c>
      <c r="E490">
        <v>-123.0803679</v>
      </c>
    </row>
    <row r="491" spans="1:5" x14ac:dyDescent="0.25">
      <c r="A491" t="s">
        <v>551</v>
      </c>
      <c r="B491" t="s">
        <v>2</v>
      </c>
      <c r="C491" t="s">
        <v>552</v>
      </c>
    </row>
    <row r="493" spans="1:5" x14ac:dyDescent="0.25">
      <c r="A493" t="s">
        <v>553</v>
      </c>
    </row>
    <row r="495" spans="1:5" x14ac:dyDescent="0.25">
      <c r="A495" t="s">
        <v>554</v>
      </c>
      <c r="B495" t="s">
        <v>555</v>
      </c>
    </row>
    <row r="496" spans="1:5" x14ac:dyDescent="0.25">
      <c r="A496" t="s">
        <v>556</v>
      </c>
    </row>
    <row r="498" spans="1:9" x14ac:dyDescent="0.25">
      <c r="A498" t="s">
        <v>557</v>
      </c>
      <c r="B498" t="s">
        <v>558</v>
      </c>
    </row>
    <row r="499" spans="1:9" x14ac:dyDescent="0.25">
      <c r="A499" t="s">
        <v>22</v>
      </c>
      <c r="B499" t="s">
        <v>559</v>
      </c>
      <c r="C499" t="s">
        <v>560</v>
      </c>
      <c r="D499" t="s">
        <v>561</v>
      </c>
      <c r="E499">
        <v>-123.1871519</v>
      </c>
    </row>
    <row r="500" spans="1:9" x14ac:dyDescent="0.25">
      <c r="A500" t="s">
        <v>562</v>
      </c>
      <c r="B500" t="s">
        <v>2</v>
      </c>
      <c r="C500" t="s">
        <v>563</v>
      </c>
    </row>
    <row r="502" spans="1:9" x14ac:dyDescent="0.25">
      <c r="A502" t="s">
        <v>564</v>
      </c>
    </row>
    <row r="504" spans="1:9" x14ac:dyDescent="0.25">
      <c r="A504" t="s">
        <v>565</v>
      </c>
      <c r="B504" t="s">
        <v>566</v>
      </c>
      <c r="C504" t="s">
        <v>52</v>
      </c>
      <c r="D504" t="s">
        <v>567</v>
      </c>
      <c r="E504" t="s">
        <v>568</v>
      </c>
      <c r="F504" t="s">
        <v>569</v>
      </c>
      <c r="G504" t="s">
        <v>570</v>
      </c>
      <c r="H504" t="s">
        <v>571</v>
      </c>
      <c r="I504" t="s">
        <v>572</v>
      </c>
    </row>
    <row r="506" spans="1:9" x14ac:dyDescent="0.25">
      <c r="A506" t="s">
        <v>573</v>
      </c>
    </row>
    <row r="508" spans="1:9" x14ac:dyDescent="0.25">
      <c r="A508" t="s">
        <v>574</v>
      </c>
    </row>
    <row r="509" spans="1:9" x14ac:dyDescent="0.25">
      <c r="A509" t="s">
        <v>575</v>
      </c>
      <c r="B509" t="s">
        <v>576</v>
      </c>
      <c r="C509" t="s">
        <v>42</v>
      </c>
      <c r="D509" t="s">
        <v>577</v>
      </c>
    </row>
    <row r="510" spans="1:9" x14ac:dyDescent="0.25">
      <c r="A510" t="s">
        <v>578</v>
      </c>
      <c r="B510" t="s">
        <v>579</v>
      </c>
      <c r="C510" t="s">
        <v>580</v>
      </c>
      <c r="D510" t="s">
        <v>581</v>
      </c>
    </row>
    <row r="511" spans="1:9" x14ac:dyDescent="0.25">
      <c r="A511" t="s">
        <v>582</v>
      </c>
      <c r="B511" t="s">
        <v>583</v>
      </c>
      <c r="C511" t="s">
        <v>20</v>
      </c>
      <c r="D511" t="s">
        <v>584</v>
      </c>
    </row>
    <row r="513" spans="1:5" x14ac:dyDescent="0.25">
      <c r="A513" t="s">
        <v>585</v>
      </c>
    </row>
    <row r="515" spans="1:5" x14ac:dyDescent="0.25">
      <c r="A515" t="s">
        <v>586</v>
      </c>
    </row>
    <row r="517" spans="1:5" x14ac:dyDescent="0.25">
      <c r="A517" t="s">
        <v>587</v>
      </c>
    </row>
    <row r="518" spans="1:5" x14ac:dyDescent="0.25">
      <c r="A518" t="s">
        <v>22</v>
      </c>
      <c r="B518" t="s">
        <v>588</v>
      </c>
      <c r="C518" t="s">
        <v>589</v>
      </c>
      <c r="D518" t="s">
        <v>590</v>
      </c>
      <c r="E518">
        <v>-123.1189802</v>
      </c>
    </row>
    <row r="519" spans="1:5" x14ac:dyDescent="0.25">
      <c r="A519" t="s">
        <v>591</v>
      </c>
      <c r="B519" t="s">
        <v>2</v>
      </c>
      <c r="C519" t="s">
        <v>592</v>
      </c>
    </row>
    <row r="521" spans="1:5" x14ac:dyDescent="0.25">
      <c r="A521" t="s">
        <v>593</v>
      </c>
      <c r="B521" t="s">
        <v>108</v>
      </c>
    </row>
    <row r="523" spans="1:5" x14ac:dyDescent="0.25">
      <c r="A523" t="s">
        <v>594</v>
      </c>
    </row>
    <row r="524" spans="1:5" x14ac:dyDescent="0.25">
      <c r="A524" t="s">
        <v>595</v>
      </c>
    </row>
    <row r="525" spans="1:5" x14ac:dyDescent="0.25">
      <c r="A525" t="s">
        <v>123</v>
      </c>
      <c r="B525" t="s">
        <v>596</v>
      </c>
      <c r="C525" t="s">
        <v>597</v>
      </c>
      <c r="D525" t="s">
        <v>598</v>
      </c>
      <c r="E525">
        <v>-123.14998420000001</v>
      </c>
    </row>
    <row r="526" spans="1:5" x14ac:dyDescent="0.25">
      <c r="A526" t="s">
        <v>599</v>
      </c>
      <c r="B526" t="s">
        <v>2</v>
      </c>
      <c r="C526" t="s">
        <v>600</v>
      </c>
    </row>
    <row r="528" spans="1:5" x14ac:dyDescent="0.25">
      <c r="A528" t="s">
        <v>601</v>
      </c>
      <c r="B528" t="s">
        <v>602</v>
      </c>
      <c r="C528" t="s">
        <v>603</v>
      </c>
    </row>
    <row r="530" spans="1:9" x14ac:dyDescent="0.25">
      <c r="A530" t="s">
        <v>604</v>
      </c>
    </row>
    <row r="531" spans="1:9" x14ac:dyDescent="0.25">
      <c r="A531" t="s">
        <v>605</v>
      </c>
    </row>
    <row r="533" spans="1:9" x14ac:dyDescent="0.25">
      <c r="A533" t="s">
        <v>606</v>
      </c>
    </row>
    <row r="534" spans="1:9" x14ac:dyDescent="0.25">
      <c r="A534" t="s">
        <v>607</v>
      </c>
      <c r="B534" t="s">
        <v>608</v>
      </c>
      <c r="C534" t="s">
        <v>609</v>
      </c>
      <c r="D534" t="s">
        <v>610</v>
      </c>
      <c r="E534" t="s">
        <v>611</v>
      </c>
      <c r="F534" t="s">
        <v>612</v>
      </c>
      <c r="G534" t="s">
        <v>613</v>
      </c>
      <c r="H534" t="s">
        <v>614</v>
      </c>
      <c r="I534" t="s">
        <v>615</v>
      </c>
    </row>
    <row r="535" spans="1:9" x14ac:dyDescent="0.25">
      <c r="A535" t="s">
        <v>22</v>
      </c>
      <c r="B535" t="s">
        <v>616</v>
      </c>
      <c r="C535" t="s">
        <v>617</v>
      </c>
      <c r="D535" t="s">
        <v>618</v>
      </c>
      <c r="E535">
        <v>-123.1197298</v>
      </c>
    </row>
    <row r="536" spans="1:9" x14ac:dyDescent="0.25">
      <c r="A536" t="s">
        <v>619</v>
      </c>
      <c r="B536" t="s">
        <v>2</v>
      </c>
      <c r="C536" t="s">
        <v>620</v>
      </c>
      <c r="D536" t="s">
        <v>357</v>
      </c>
    </row>
    <row r="538" spans="1:9" x14ac:dyDescent="0.25">
      <c r="A538" t="s">
        <v>621</v>
      </c>
    </row>
    <row r="540" spans="1:9" x14ac:dyDescent="0.25">
      <c r="A540" t="s">
        <v>622</v>
      </c>
    </row>
    <row r="541" spans="1:9" x14ac:dyDescent="0.25">
      <c r="A541" t="s">
        <v>22</v>
      </c>
      <c r="B541" t="s">
        <v>623</v>
      </c>
      <c r="C541" t="s">
        <v>624</v>
      </c>
      <c r="D541" t="s">
        <v>625</v>
      </c>
      <c r="E541">
        <v>-123.2114098</v>
      </c>
    </row>
    <row r="542" spans="1:9" x14ac:dyDescent="0.25">
      <c r="A542" t="s">
        <v>626</v>
      </c>
      <c r="B542" t="s">
        <v>2</v>
      </c>
      <c r="C542" t="s">
        <v>627</v>
      </c>
      <c r="D542" t="s">
        <v>108</v>
      </c>
    </row>
    <row r="544" spans="1:9" x14ac:dyDescent="0.25">
      <c r="A544" t="s">
        <v>628</v>
      </c>
    </row>
    <row r="545" spans="1:6" x14ac:dyDescent="0.25">
      <c r="A545" t="s">
        <v>629</v>
      </c>
    </row>
    <row r="546" spans="1:6" x14ac:dyDescent="0.25">
      <c r="A546" t="s">
        <v>22</v>
      </c>
      <c r="B546" t="s">
        <v>630</v>
      </c>
      <c r="C546" t="s">
        <v>631</v>
      </c>
      <c r="D546" t="s">
        <v>632</v>
      </c>
      <c r="E546">
        <v>-123.0391403</v>
      </c>
    </row>
    <row r="547" spans="1:6" x14ac:dyDescent="0.25">
      <c r="A547" t="s">
        <v>633</v>
      </c>
      <c r="B547" t="s">
        <v>2</v>
      </c>
      <c r="C547" t="s">
        <v>634</v>
      </c>
      <c r="D547" t="s">
        <v>635</v>
      </c>
      <c r="E547" t="s">
        <v>636</v>
      </c>
      <c r="F547" t="s">
        <v>637</v>
      </c>
    </row>
    <row r="549" spans="1:6" x14ac:dyDescent="0.25">
      <c r="A549" t="s">
        <v>638</v>
      </c>
    </row>
    <row r="551" spans="1:6" x14ac:dyDescent="0.25">
      <c r="A551" t="s">
        <v>639</v>
      </c>
    </row>
    <row r="552" spans="1:6" x14ac:dyDescent="0.25">
      <c r="A552" t="s">
        <v>640</v>
      </c>
    </row>
    <row r="553" spans="1:6" x14ac:dyDescent="0.25">
      <c r="A553" t="s">
        <v>641</v>
      </c>
    </row>
    <row r="554" spans="1:6" x14ac:dyDescent="0.25">
      <c r="A554" t="s">
        <v>642</v>
      </c>
    </row>
    <row r="556" spans="1:6" x14ac:dyDescent="0.25">
      <c r="A556" t="s">
        <v>643</v>
      </c>
    </row>
    <row r="558" spans="1:6" x14ac:dyDescent="0.25">
      <c r="A558" t="s">
        <v>644</v>
      </c>
    </row>
    <row r="559" spans="1:6" x14ac:dyDescent="0.25">
      <c r="A559" t="s">
        <v>645</v>
      </c>
      <c r="B559" t="s">
        <v>646</v>
      </c>
      <c r="C559" t="s">
        <v>647</v>
      </c>
      <c r="D559" t="s">
        <v>648</v>
      </c>
      <c r="E559">
        <v>-123.0922341</v>
      </c>
    </row>
    <row r="560" spans="1:6" x14ac:dyDescent="0.25">
      <c r="A560" t="s">
        <v>649</v>
      </c>
      <c r="B560" t="s">
        <v>2</v>
      </c>
      <c r="C560" t="s">
        <v>650</v>
      </c>
      <c r="D560" t="s">
        <v>108</v>
      </c>
    </row>
    <row r="562" spans="1:5" x14ac:dyDescent="0.25">
      <c r="A562" t="s">
        <v>651</v>
      </c>
    </row>
    <row r="563" spans="1:5" x14ac:dyDescent="0.25">
      <c r="A563" t="s">
        <v>226</v>
      </c>
      <c r="B563" t="s">
        <v>652</v>
      </c>
      <c r="C563" t="s">
        <v>653</v>
      </c>
      <c r="D563" t="s">
        <v>654</v>
      </c>
      <c r="E563">
        <v>-123.1515881</v>
      </c>
    </row>
    <row r="564" spans="1:5" x14ac:dyDescent="0.25">
      <c r="A564" t="s">
        <v>655</v>
      </c>
      <c r="B564" t="s">
        <v>2</v>
      </c>
      <c r="C564" t="s">
        <v>656</v>
      </c>
    </row>
    <row r="566" spans="1:5" x14ac:dyDescent="0.25">
      <c r="A566" t="s">
        <v>657</v>
      </c>
    </row>
    <row r="567" spans="1:5" x14ac:dyDescent="0.25">
      <c r="A567" t="s">
        <v>658</v>
      </c>
      <c r="B567" t="s">
        <v>659</v>
      </c>
      <c r="C567" t="s">
        <v>609</v>
      </c>
      <c r="D567" t="s">
        <v>660</v>
      </c>
    </row>
    <row r="568" spans="1:5" x14ac:dyDescent="0.25">
      <c r="A568" t="s">
        <v>661</v>
      </c>
      <c r="B568" t="s">
        <v>611</v>
      </c>
      <c r="C568" t="s">
        <v>662</v>
      </c>
    </row>
    <row r="569" spans="1:5" x14ac:dyDescent="0.25">
      <c r="A569" t="s">
        <v>663</v>
      </c>
      <c r="B569" t="s">
        <v>613</v>
      </c>
      <c r="C569" t="s">
        <v>664</v>
      </c>
    </row>
    <row r="571" spans="1:5" x14ac:dyDescent="0.25">
      <c r="A571" t="s">
        <v>665</v>
      </c>
    </row>
    <row r="572" spans="1:5" x14ac:dyDescent="0.25">
      <c r="A572" t="s">
        <v>22</v>
      </c>
      <c r="B572" t="s">
        <v>666</v>
      </c>
      <c r="C572" t="s">
        <v>667</v>
      </c>
      <c r="D572" t="s">
        <v>668</v>
      </c>
      <c r="E572">
        <v>-123.201578</v>
      </c>
    </row>
    <row r="573" spans="1:5" x14ac:dyDescent="0.25">
      <c r="A573" t="s">
        <v>669</v>
      </c>
      <c r="B573" t="s">
        <v>2</v>
      </c>
      <c r="C573" t="s">
        <v>670</v>
      </c>
    </row>
    <row r="575" spans="1:5" x14ac:dyDescent="0.25">
      <c r="A575" t="s">
        <v>141</v>
      </c>
    </row>
    <row r="576" spans="1:5" x14ac:dyDescent="0.25">
      <c r="A576" t="s">
        <v>671</v>
      </c>
      <c r="B576" t="s">
        <v>504</v>
      </c>
      <c r="C576" t="s">
        <v>672</v>
      </c>
    </row>
    <row r="577" spans="1:6" x14ac:dyDescent="0.25">
      <c r="A577" t="s">
        <v>673</v>
      </c>
      <c r="B577" t="s">
        <v>504</v>
      </c>
      <c r="C577" t="s">
        <v>672</v>
      </c>
    </row>
    <row r="578" spans="1:6" x14ac:dyDescent="0.25">
      <c r="A578" t="s">
        <v>674</v>
      </c>
      <c r="B578" t="s">
        <v>675</v>
      </c>
      <c r="C578" t="s">
        <v>20</v>
      </c>
      <c r="D578" t="s">
        <v>672</v>
      </c>
    </row>
    <row r="579" spans="1:6" x14ac:dyDescent="0.25">
      <c r="A579" t="s">
        <v>676</v>
      </c>
      <c r="B579" t="s">
        <v>20</v>
      </c>
      <c r="C579" t="s">
        <v>672</v>
      </c>
    </row>
    <row r="581" spans="1:6" x14ac:dyDescent="0.25">
      <c r="A581" t="s">
        <v>129</v>
      </c>
    </row>
    <row r="582" spans="1:6" x14ac:dyDescent="0.25">
      <c r="A582" t="s">
        <v>677</v>
      </c>
    </row>
    <row r="583" spans="1:6" x14ac:dyDescent="0.25">
      <c r="A583" t="s">
        <v>678</v>
      </c>
      <c r="B583" t="s">
        <v>679</v>
      </c>
    </row>
    <row r="584" spans="1:6" x14ac:dyDescent="0.25">
      <c r="A584" t="s">
        <v>680</v>
      </c>
    </row>
    <row r="585" spans="1:6" x14ac:dyDescent="0.25">
      <c r="A585" t="s">
        <v>22</v>
      </c>
      <c r="B585" t="s">
        <v>681</v>
      </c>
      <c r="C585" t="s">
        <v>682</v>
      </c>
      <c r="D585" t="s">
        <v>683</v>
      </c>
      <c r="E585">
        <v>-123.13997449999999</v>
      </c>
    </row>
    <row r="586" spans="1:6" x14ac:dyDescent="0.25">
      <c r="A586" t="s">
        <v>684</v>
      </c>
      <c r="B586" t="s">
        <v>2</v>
      </c>
      <c r="C586" t="s">
        <v>685</v>
      </c>
      <c r="D586" t="s">
        <v>686</v>
      </c>
    </row>
    <row r="588" spans="1:6" x14ac:dyDescent="0.25">
      <c r="A588" t="s">
        <v>553</v>
      </c>
    </row>
    <row r="589" spans="1:6" x14ac:dyDescent="0.25">
      <c r="A589" t="e">
        <f>- Demo &amp; install walls</f>
        <v>#NAME?</v>
      </c>
      <c r="B589" t="s">
        <v>52</v>
      </c>
      <c r="C589" t="s">
        <v>687</v>
      </c>
      <c r="D589" t="s">
        <v>567</v>
      </c>
      <c r="E589" t="s">
        <v>688</v>
      </c>
      <c r="F589" t="s">
        <v>689</v>
      </c>
    </row>
    <row r="591" spans="1:6" x14ac:dyDescent="0.25">
      <c r="A591" t="s">
        <v>690</v>
      </c>
    </row>
    <row r="593" spans="1:5" x14ac:dyDescent="0.25">
      <c r="A593" t="s">
        <v>691</v>
      </c>
      <c r="B593" t="s">
        <v>692</v>
      </c>
    </row>
    <row r="594" spans="1:5" x14ac:dyDescent="0.25">
      <c r="A594" t="s">
        <v>693</v>
      </c>
    </row>
    <row r="595" spans="1:5" x14ac:dyDescent="0.25">
      <c r="A595" t="s">
        <v>694</v>
      </c>
      <c r="B595" t="s">
        <v>695</v>
      </c>
    </row>
    <row r="596" spans="1:5" x14ac:dyDescent="0.25">
      <c r="A596" t="s">
        <v>22</v>
      </c>
      <c r="B596" t="s">
        <v>696</v>
      </c>
      <c r="C596" t="s">
        <v>697</v>
      </c>
      <c r="D596" t="s">
        <v>698</v>
      </c>
      <c r="E596">
        <v>-123.0805962</v>
      </c>
    </row>
    <row r="597" spans="1:5" x14ac:dyDescent="0.25">
      <c r="A597" t="s">
        <v>699</v>
      </c>
      <c r="B597" t="s">
        <v>2</v>
      </c>
      <c r="C597" t="s">
        <v>700</v>
      </c>
      <c r="D597" t="s">
        <v>701</v>
      </c>
    </row>
    <row r="599" spans="1:5" x14ac:dyDescent="0.25">
      <c r="A599" t="s">
        <v>702</v>
      </c>
    </row>
    <row r="600" spans="1:5" x14ac:dyDescent="0.25">
      <c r="A600" t="s">
        <v>703</v>
      </c>
    </row>
    <row r="601" spans="1:5" x14ac:dyDescent="0.25">
      <c r="A601" t="s">
        <v>704</v>
      </c>
    </row>
    <row r="602" spans="1:5" x14ac:dyDescent="0.25">
      <c r="A602" t="s">
        <v>705</v>
      </c>
    </row>
    <row r="604" spans="1:5" x14ac:dyDescent="0.25">
      <c r="A604" t="s">
        <v>706</v>
      </c>
    </row>
    <row r="606" spans="1:5" x14ac:dyDescent="0.25">
      <c r="A606" t="s">
        <v>707</v>
      </c>
    </row>
    <row r="608" spans="1:5" x14ac:dyDescent="0.25">
      <c r="A608" t="s">
        <v>708</v>
      </c>
    </row>
    <row r="609" spans="1:5" x14ac:dyDescent="0.25">
      <c r="A609" t="s">
        <v>22</v>
      </c>
      <c r="B609" t="s">
        <v>709</v>
      </c>
    </row>
    <row r="610" spans="1:5" x14ac:dyDescent="0.25">
      <c r="A610" t="s">
        <v>22</v>
      </c>
      <c r="B610" t="s">
        <v>710</v>
      </c>
      <c r="C610" t="s">
        <v>711</v>
      </c>
      <c r="D610" t="s">
        <v>712</v>
      </c>
      <c r="E610">
        <v>-123.041932</v>
      </c>
    </row>
    <row r="611" spans="1:5" x14ac:dyDescent="0.25">
      <c r="A611" t="s">
        <v>713</v>
      </c>
      <c r="B611" t="s">
        <v>2</v>
      </c>
      <c r="C611" t="s">
        <v>714</v>
      </c>
    </row>
    <row r="613" spans="1:5" x14ac:dyDescent="0.25">
      <c r="A613" t="s">
        <v>715</v>
      </c>
      <c r="B613" t="s">
        <v>716</v>
      </c>
      <c r="C613" t="s">
        <v>717</v>
      </c>
      <c r="D613" t="s">
        <v>718</v>
      </c>
    </row>
    <row r="615" spans="1:5" x14ac:dyDescent="0.25">
      <c r="A615" t="s">
        <v>719</v>
      </c>
      <c r="B615">
        <v>2022</v>
      </c>
    </row>
    <row r="617" spans="1:5" x14ac:dyDescent="0.25">
      <c r="A617" t="s">
        <v>720</v>
      </c>
    </row>
    <row r="618" spans="1:5" x14ac:dyDescent="0.25">
      <c r="A618" t="s">
        <v>721</v>
      </c>
    </row>
    <row r="619" spans="1:5" x14ac:dyDescent="0.25">
      <c r="A619" t="e">
        <f>- This Building is sprinklered. DBI to determine on site if a separate sprinkler Permit is required.</f>
        <v>#NAME?</v>
      </c>
    </row>
    <row r="620" spans="1:5" x14ac:dyDescent="0.25">
      <c r="A620" t="e">
        <f>- Storefront glazing is to remain clear and unobstructed. No translucent or opaque film</f>
        <v>#NAME?</v>
      </c>
      <c r="B620" t="s">
        <v>722</v>
      </c>
      <c r="C620" t="s">
        <v>723</v>
      </c>
      <c r="D620" t="s">
        <v>724</v>
      </c>
      <c r="E620" t="s">
        <v>725</v>
      </c>
    </row>
    <row r="622" spans="1:5" x14ac:dyDescent="0.25">
      <c r="A622" t="s">
        <v>726</v>
      </c>
      <c r="B622" t="s">
        <v>99</v>
      </c>
      <c r="C622" t="s">
        <v>727</v>
      </c>
      <c r="D622" t="s">
        <v>101</v>
      </c>
      <c r="E622" t="s">
        <v>728</v>
      </c>
    </row>
    <row r="623" spans="1:5" x14ac:dyDescent="0.25">
      <c r="A623" t="s">
        <v>22</v>
      </c>
      <c r="B623" t="s">
        <v>729</v>
      </c>
    </row>
    <row r="624" spans="1:5" x14ac:dyDescent="0.25">
      <c r="A624" t="s">
        <v>730</v>
      </c>
    </row>
    <row r="625" spans="1:6" x14ac:dyDescent="0.25">
      <c r="A625" t="s">
        <v>22</v>
      </c>
      <c r="B625" t="s">
        <v>731</v>
      </c>
      <c r="C625" t="s">
        <v>732</v>
      </c>
      <c r="D625" t="s">
        <v>733</v>
      </c>
      <c r="E625">
        <v>-123.09929289999999</v>
      </c>
    </row>
    <row r="626" spans="1:6" x14ac:dyDescent="0.25">
      <c r="A626" t="s">
        <v>734</v>
      </c>
      <c r="B626" t="s">
        <v>2</v>
      </c>
      <c r="C626" t="s">
        <v>735</v>
      </c>
    </row>
    <row r="628" spans="1:6" x14ac:dyDescent="0.25">
      <c r="A628" t="s">
        <v>736</v>
      </c>
    </row>
    <row r="630" spans="1:6" x14ac:dyDescent="0.25">
      <c r="A630" t="s">
        <v>737</v>
      </c>
      <c r="B630" t="s">
        <v>738</v>
      </c>
      <c r="C630" t="s">
        <v>739</v>
      </c>
      <c r="D630" t="s">
        <v>313</v>
      </c>
      <c r="E630" t="s">
        <v>740</v>
      </c>
      <c r="F630" t="s">
        <v>741</v>
      </c>
    </row>
    <row r="632" spans="1:6" x14ac:dyDescent="0.25">
      <c r="A632" t="s">
        <v>742</v>
      </c>
    </row>
    <row r="634" spans="1:6" x14ac:dyDescent="0.25">
      <c r="A634" t="s">
        <v>743</v>
      </c>
    </row>
    <row r="636" spans="1:6" x14ac:dyDescent="0.25">
      <c r="A636" t="s">
        <v>744</v>
      </c>
      <c r="B636" t="s">
        <v>745</v>
      </c>
    </row>
    <row r="638" spans="1:6" x14ac:dyDescent="0.25">
      <c r="A638" t="s">
        <v>98</v>
      </c>
      <c r="B638" t="s">
        <v>99</v>
      </c>
      <c r="C638" t="s">
        <v>100</v>
      </c>
      <c r="D638" t="s">
        <v>101</v>
      </c>
      <c r="E638" t="s">
        <v>746</v>
      </c>
    </row>
    <row r="639" spans="1:6" x14ac:dyDescent="0.25">
      <c r="A639" t="s">
        <v>22</v>
      </c>
      <c r="B639" t="s">
        <v>747</v>
      </c>
    </row>
    <row r="640" spans="1:6" x14ac:dyDescent="0.25">
      <c r="A640" t="s">
        <v>730</v>
      </c>
    </row>
    <row r="641" spans="1:5" x14ac:dyDescent="0.25">
      <c r="A641" t="s">
        <v>22</v>
      </c>
      <c r="B641" t="s">
        <v>748</v>
      </c>
      <c r="C641" t="s">
        <v>749</v>
      </c>
      <c r="D641" t="s">
        <v>750</v>
      </c>
      <c r="E641">
        <v>-123.13204380000001</v>
      </c>
    </row>
    <row r="642" spans="1:5" x14ac:dyDescent="0.25">
      <c r="A642" t="s">
        <v>751</v>
      </c>
      <c r="B642" t="s">
        <v>2</v>
      </c>
      <c r="C642" t="s">
        <v>752</v>
      </c>
    </row>
    <row r="643" spans="1:5" x14ac:dyDescent="0.25">
      <c r="A643" t="s">
        <v>753</v>
      </c>
    </row>
    <row r="645" spans="1:5" x14ac:dyDescent="0.25">
      <c r="A645" t="s">
        <v>274</v>
      </c>
      <c r="B645" t="s">
        <v>392</v>
      </c>
      <c r="C645" t="s">
        <v>754</v>
      </c>
    </row>
    <row r="647" spans="1:5" x14ac:dyDescent="0.25">
      <c r="A647" t="s">
        <v>182</v>
      </c>
    </row>
    <row r="649" spans="1:5" x14ac:dyDescent="0.25">
      <c r="A649" t="s">
        <v>755</v>
      </c>
      <c r="B649" t="s">
        <v>756</v>
      </c>
    </row>
    <row r="650" spans="1:5" x14ac:dyDescent="0.25">
      <c r="A650" t="s">
        <v>757</v>
      </c>
    </row>
    <row r="651" spans="1:5" x14ac:dyDescent="0.25">
      <c r="A651" t="s">
        <v>758</v>
      </c>
    </row>
    <row r="652" spans="1:5" x14ac:dyDescent="0.25">
      <c r="A652" t="s">
        <v>759</v>
      </c>
      <c r="B652" t="s">
        <v>760</v>
      </c>
    </row>
    <row r="654" spans="1:5" x14ac:dyDescent="0.25">
      <c r="A654" t="s">
        <v>761</v>
      </c>
    </row>
    <row r="655" spans="1:5" x14ac:dyDescent="0.25">
      <c r="A655" t="s">
        <v>273</v>
      </c>
    </row>
    <row r="656" spans="1:5" x14ac:dyDescent="0.25">
      <c r="A656" t="s">
        <v>762</v>
      </c>
    </row>
    <row r="657" spans="1:5" x14ac:dyDescent="0.25">
      <c r="A657" t="s">
        <v>763</v>
      </c>
    </row>
    <row r="658" spans="1:5" x14ac:dyDescent="0.25">
      <c r="A658" t="s">
        <v>764</v>
      </c>
    </row>
    <row r="660" spans="1:5" x14ac:dyDescent="0.25">
      <c r="A660" t="s">
        <v>765</v>
      </c>
    </row>
    <row r="662" spans="1:5" x14ac:dyDescent="0.25">
      <c r="A662" t="s">
        <v>766</v>
      </c>
    </row>
    <row r="663" spans="1:5" x14ac:dyDescent="0.25">
      <c r="A663" t="s">
        <v>767</v>
      </c>
    </row>
    <row r="664" spans="1:5" x14ac:dyDescent="0.25">
      <c r="A664" t="s">
        <v>768</v>
      </c>
    </row>
    <row r="666" spans="1:5" x14ac:dyDescent="0.25">
      <c r="A666" t="s">
        <v>769</v>
      </c>
    </row>
    <row r="667" spans="1:5" x14ac:dyDescent="0.25">
      <c r="A667" t="s">
        <v>770</v>
      </c>
    </row>
    <row r="668" spans="1:5" x14ac:dyDescent="0.25">
      <c r="A668" t="s">
        <v>22</v>
      </c>
      <c r="B668" t="s">
        <v>771</v>
      </c>
    </row>
    <row r="669" spans="1:5" x14ac:dyDescent="0.25">
      <c r="A669" t="s">
        <v>22</v>
      </c>
      <c r="B669" t="s">
        <v>772</v>
      </c>
      <c r="C669" t="s">
        <v>773</v>
      </c>
      <c r="D669" t="s">
        <v>774</v>
      </c>
      <c r="E669">
        <v>-123.0815111</v>
      </c>
    </row>
    <row r="670" spans="1:5" x14ac:dyDescent="0.25">
      <c r="A670" t="s">
        <v>775</v>
      </c>
      <c r="B670" t="s">
        <v>2</v>
      </c>
      <c r="C670" t="s">
        <v>776</v>
      </c>
    </row>
    <row r="672" spans="1:5" x14ac:dyDescent="0.25">
      <c r="A672" t="s">
        <v>777</v>
      </c>
    </row>
    <row r="674" spans="1:7" x14ac:dyDescent="0.25">
      <c r="A674" t="s">
        <v>778</v>
      </c>
      <c r="B674" t="s">
        <v>52</v>
      </c>
      <c r="C674" t="s">
        <v>779</v>
      </c>
      <c r="D674" t="s">
        <v>567</v>
      </c>
      <c r="E674" t="s">
        <v>570</v>
      </c>
      <c r="F674" t="s">
        <v>780</v>
      </c>
      <c r="G674" t="s">
        <v>781</v>
      </c>
    </row>
    <row r="676" spans="1:7" x14ac:dyDescent="0.25">
      <c r="A676" t="s">
        <v>782</v>
      </c>
    </row>
    <row r="678" spans="1:7" x14ac:dyDescent="0.25">
      <c r="A678" t="s">
        <v>783</v>
      </c>
    </row>
    <row r="679" spans="1:7" x14ac:dyDescent="0.25">
      <c r="A679" t="s">
        <v>784</v>
      </c>
      <c r="B679" t="s">
        <v>785</v>
      </c>
      <c r="C679" t="s">
        <v>786</v>
      </c>
      <c r="D679" t="s">
        <v>787</v>
      </c>
      <c r="E679" t="s">
        <v>788</v>
      </c>
    </row>
    <row r="680" spans="1:7" x14ac:dyDescent="0.25">
      <c r="A680" t="s">
        <v>789</v>
      </c>
      <c r="B680" t="s">
        <v>790</v>
      </c>
      <c r="C680" t="s">
        <v>20</v>
      </c>
      <c r="D680" t="s">
        <v>791</v>
      </c>
    </row>
    <row r="681" spans="1:7" x14ac:dyDescent="0.25">
      <c r="A681" t="s">
        <v>792</v>
      </c>
      <c r="B681" t="s">
        <v>793</v>
      </c>
      <c r="C681" t="s">
        <v>20</v>
      </c>
      <c r="D681" t="s">
        <v>794</v>
      </c>
      <c r="E681" t="s">
        <v>795</v>
      </c>
    </row>
    <row r="683" spans="1:7" x14ac:dyDescent="0.25">
      <c r="A683" t="s">
        <v>796</v>
      </c>
    </row>
    <row r="685" spans="1:7" x14ac:dyDescent="0.25">
      <c r="A685" t="s">
        <v>797</v>
      </c>
      <c r="B685">
        <v>2022</v>
      </c>
    </row>
    <row r="687" spans="1:7" x14ac:dyDescent="0.25">
      <c r="A687" t="s">
        <v>798</v>
      </c>
    </row>
    <row r="688" spans="1:7" x14ac:dyDescent="0.25">
      <c r="A688" t="s">
        <v>22</v>
      </c>
      <c r="B688" t="s">
        <v>799</v>
      </c>
    </row>
    <row r="689" spans="1:6" x14ac:dyDescent="0.25">
      <c r="A689" t="s">
        <v>800</v>
      </c>
    </row>
    <row r="690" spans="1:6" x14ac:dyDescent="0.25">
      <c r="A690" t="s">
        <v>645</v>
      </c>
      <c r="B690" t="s">
        <v>801</v>
      </c>
      <c r="C690" t="s">
        <v>386</v>
      </c>
      <c r="D690" t="s">
        <v>387</v>
      </c>
      <c r="E690">
        <v>-123.1193112</v>
      </c>
    </row>
    <row r="691" spans="1:6" x14ac:dyDescent="0.25">
      <c r="A691" t="s">
        <v>802</v>
      </c>
      <c r="B691" t="s">
        <v>2</v>
      </c>
      <c r="C691" t="s">
        <v>803</v>
      </c>
    </row>
    <row r="693" spans="1:6" x14ac:dyDescent="0.25">
      <c r="A693" t="s">
        <v>804</v>
      </c>
      <c r="B693">
        <v>191</v>
      </c>
      <c r="C693" t="s">
        <v>805</v>
      </c>
      <c r="D693" t="s">
        <v>169</v>
      </c>
      <c r="E693" t="s">
        <v>170</v>
      </c>
      <c r="F693" t="s">
        <v>171</v>
      </c>
    </row>
    <row r="695" spans="1:6" x14ac:dyDescent="0.25">
      <c r="A695" t="s">
        <v>806</v>
      </c>
    </row>
    <row r="696" spans="1:6" x14ac:dyDescent="0.25">
      <c r="A696" t="s">
        <v>807</v>
      </c>
    </row>
    <row r="697" spans="1:6" x14ac:dyDescent="0.25">
      <c r="A697" t="s">
        <v>808</v>
      </c>
      <c r="B697" t="s">
        <v>809</v>
      </c>
    </row>
    <row r="698" spans="1:6" x14ac:dyDescent="0.25">
      <c r="A698" t="s">
        <v>810</v>
      </c>
    </row>
    <row r="699" spans="1:6" x14ac:dyDescent="0.25">
      <c r="A699" t="s">
        <v>811</v>
      </c>
    </row>
    <row r="700" spans="1:6" x14ac:dyDescent="0.25">
      <c r="A700" t="s">
        <v>812</v>
      </c>
    </row>
    <row r="701" spans="1:6" x14ac:dyDescent="0.25">
      <c r="A701" t="s">
        <v>813</v>
      </c>
    </row>
    <row r="703" spans="1:6" x14ac:dyDescent="0.25">
      <c r="A703" t="s">
        <v>182</v>
      </c>
    </row>
    <row r="705" spans="1:5" x14ac:dyDescent="0.25">
      <c r="A705" t="s">
        <v>183</v>
      </c>
    </row>
    <row r="707" spans="1:5" x14ac:dyDescent="0.25">
      <c r="A707" t="s">
        <v>814</v>
      </c>
    </row>
    <row r="709" spans="1:5" x14ac:dyDescent="0.25">
      <c r="A709" t="s">
        <v>815</v>
      </c>
    </row>
    <row r="711" spans="1:5" x14ac:dyDescent="0.25">
      <c r="A711" t="s">
        <v>816</v>
      </c>
    </row>
    <row r="713" spans="1:5" x14ac:dyDescent="0.25">
      <c r="A713" t="s">
        <v>817</v>
      </c>
    </row>
    <row r="714" spans="1:5" x14ac:dyDescent="0.25">
      <c r="A714" t="s">
        <v>22</v>
      </c>
      <c r="B714" t="s">
        <v>818</v>
      </c>
    </row>
    <row r="715" spans="1:5" x14ac:dyDescent="0.25">
      <c r="A715" t="s">
        <v>22</v>
      </c>
      <c r="B715" t="s">
        <v>819</v>
      </c>
      <c r="C715" t="s">
        <v>820</v>
      </c>
      <c r="D715" t="s">
        <v>821</v>
      </c>
      <c r="E715">
        <v>-123.1688927</v>
      </c>
    </row>
    <row r="716" spans="1:5" x14ac:dyDescent="0.25">
      <c r="A716" t="s">
        <v>822</v>
      </c>
      <c r="B716" t="s">
        <v>2</v>
      </c>
      <c r="C716" t="s">
        <v>823</v>
      </c>
    </row>
    <row r="718" spans="1:5" x14ac:dyDescent="0.25">
      <c r="A718" t="s">
        <v>824</v>
      </c>
      <c r="B718" t="s">
        <v>825</v>
      </c>
      <c r="C718">
        <v>2021</v>
      </c>
    </row>
    <row r="720" spans="1:5" x14ac:dyDescent="0.25">
      <c r="A720" t="s">
        <v>639</v>
      </c>
    </row>
    <row r="721" spans="1:5" x14ac:dyDescent="0.25">
      <c r="A721" t="s">
        <v>826</v>
      </c>
    </row>
    <row r="722" spans="1:5" x14ac:dyDescent="0.25">
      <c r="A722" t="s">
        <v>827</v>
      </c>
    </row>
    <row r="723" spans="1:5" x14ac:dyDescent="0.25">
      <c r="A723" t="s">
        <v>828</v>
      </c>
    </row>
    <row r="724" spans="1:5" x14ac:dyDescent="0.25">
      <c r="A724" t="s">
        <v>829</v>
      </c>
    </row>
    <row r="725" spans="1:5" x14ac:dyDescent="0.25">
      <c r="A725" t="s">
        <v>830</v>
      </c>
    </row>
    <row r="726" spans="1:5" x14ac:dyDescent="0.25">
      <c r="A726" t="s">
        <v>22</v>
      </c>
      <c r="B726" t="s">
        <v>831</v>
      </c>
    </row>
    <row r="727" spans="1:5" x14ac:dyDescent="0.25">
      <c r="A727" t="s">
        <v>22</v>
      </c>
      <c r="B727" t="s">
        <v>832</v>
      </c>
      <c r="C727" t="s">
        <v>833</v>
      </c>
      <c r="D727" t="s">
        <v>834</v>
      </c>
      <c r="E727">
        <v>-123.1202792</v>
      </c>
    </row>
    <row r="728" spans="1:5" x14ac:dyDescent="0.25">
      <c r="A728" t="s">
        <v>835</v>
      </c>
      <c r="B728" t="s">
        <v>2</v>
      </c>
      <c r="C728" t="s">
        <v>836</v>
      </c>
    </row>
    <row r="730" spans="1:5" x14ac:dyDescent="0.25">
      <c r="A730" t="s">
        <v>837</v>
      </c>
      <c r="B730" t="s">
        <v>825</v>
      </c>
      <c r="C730">
        <v>2021</v>
      </c>
    </row>
    <row r="732" spans="1:5" x14ac:dyDescent="0.25">
      <c r="A732" t="s">
        <v>639</v>
      </c>
    </row>
    <row r="733" spans="1:5" x14ac:dyDescent="0.25">
      <c r="A733" t="s">
        <v>826</v>
      </c>
    </row>
    <row r="734" spans="1:5" x14ac:dyDescent="0.25">
      <c r="A734" t="s">
        <v>827</v>
      </c>
    </row>
    <row r="735" spans="1:5" x14ac:dyDescent="0.25">
      <c r="A735" t="s">
        <v>828</v>
      </c>
    </row>
    <row r="736" spans="1:5" x14ac:dyDescent="0.25">
      <c r="A736" t="s">
        <v>829</v>
      </c>
    </row>
    <row r="737" spans="1:5" x14ac:dyDescent="0.25">
      <c r="A737" t="s">
        <v>830</v>
      </c>
    </row>
    <row r="738" spans="1:5" x14ac:dyDescent="0.25">
      <c r="A738" t="s">
        <v>22</v>
      </c>
      <c r="B738" t="s">
        <v>838</v>
      </c>
    </row>
    <row r="739" spans="1:5" x14ac:dyDescent="0.25">
      <c r="A739" t="s">
        <v>22</v>
      </c>
      <c r="B739" t="s">
        <v>839</v>
      </c>
      <c r="C739" t="s">
        <v>840</v>
      </c>
      <c r="D739" t="s">
        <v>841</v>
      </c>
      <c r="E739">
        <v>-123.1190996</v>
      </c>
    </row>
    <row r="740" spans="1:5" x14ac:dyDescent="0.25">
      <c r="A740" t="s">
        <v>842</v>
      </c>
      <c r="B740" t="s">
        <v>2</v>
      </c>
      <c r="C740" t="s">
        <v>843</v>
      </c>
      <c r="D740" t="s">
        <v>204</v>
      </c>
    </row>
    <row r="742" spans="1:5" x14ac:dyDescent="0.25">
      <c r="A742" t="s">
        <v>206</v>
      </c>
    </row>
    <row r="744" spans="1:5" x14ac:dyDescent="0.25">
      <c r="A744" t="s">
        <v>208</v>
      </c>
    </row>
    <row r="745" spans="1:5" x14ac:dyDescent="0.25">
      <c r="A745" t="s">
        <v>844</v>
      </c>
    </row>
    <row r="746" spans="1:5" x14ac:dyDescent="0.25">
      <c r="A746" t="s">
        <v>22</v>
      </c>
      <c r="B746" t="s">
        <v>845</v>
      </c>
      <c r="C746" t="s">
        <v>846</v>
      </c>
      <c r="D746" t="s">
        <v>847</v>
      </c>
      <c r="E746">
        <v>-123.0975389</v>
      </c>
    </row>
    <row r="747" spans="1:5" x14ac:dyDescent="0.25">
      <c r="A747" t="s">
        <v>848</v>
      </c>
      <c r="B747" t="s">
        <v>2</v>
      </c>
      <c r="C747" t="s">
        <v>849</v>
      </c>
    </row>
    <row r="749" spans="1:5" x14ac:dyDescent="0.25">
      <c r="A749" t="s">
        <v>203</v>
      </c>
      <c r="B749" t="s">
        <v>850</v>
      </c>
    </row>
    <row r="750" spans="1:5" x14ac:dyDescent="0.25">
      <c r="A750" t="s">
        <v>22</v>
      </c>
      <c r="B750" t="s">
        <v>851</v>
      </c>
      <c r="C750" t="s">
        <v>852</v>
      </c>
      <c r="D750" t="s">
        <v>853</v>
      </c>
      <c r="E750">
        <v>-123.1084504</v>
      </c>
    </row>
    <row r="751" spans="1:5" x14ac:dyDescent="0.25">
      <c r="A751" t="s">
        <v>854</v>
      </c>
      <c r="B751" t="s">
        <v>2</v>
      </c>
      <c r="C751" t="s">
        <v>855</v>
      </c>
      <c r="D751" t="s">
        <v>108</v>
      </c>
    </row>
    <row r="753" spans="1:5" x14ac:dyDescent="0.25">
      <c r="A753" t="s">
        <v>856</v>
      </c>
    </row>
    <row r="754" spans="1:5" x14ac:dyDescent="0.25">
      <c r="A754" t="s">
        <v>857</v>
      </c>
      <c r="B754" t="s">
        <v>858</v>
      </c>
      <c r="C754" t="s">
        <v>859</v>
      </c>
      <c r="D754" t="s">
        <v>860</v>
      </c>
      <c r="E754">
        <v>-123.0760739</v>
      </c>
    </row>
    <row r="755" spans="1:5" x14ac:dyDescent="0.25">
      <c r="A755" t="s">
        <v>861</v>
      </c>
      <c r="B755" t="s">
        <v>2</v>
      </c>
      <c r="C755" t="s">
        <v>862</v>
      </c>
      <c r="D755" t="s">
        <v>863</v>
      </c>
    </row>
    <row r="757" spans="1:5" x14ac:dyDescent="0.25">
      <c r="A757" t="s">
        <v>206</v>
      </c>
    </row>
    <row r="759" spans="1:5" x14ac:dyDescent="0.25">
      <c r="A759" t="s">
        <v>864</v>
      </c>
    </row>
    <row r="760" spans="1:5" x14ac:dyDescent="0.25">
      <c r="A760" t="s">
        <v>22</v>
      </c>
      <c r="B760" t="s">
        <v>865</v>
      </c>
    </row>
    <row r="761" spans="1:5" x14ac:dyDescent="0.25">
      <c r="A761" t="s">
        <v>361</v>
      </c>
      <c r="B761" t="s">
        <v>866</v>
      </c>
      <c r="C761" t="s">
        <v>867</v>
      </c>
      <c r="D761" t="s">
        <v>868</v>
      </c>
      <c r="E761">
        <v>-123.0423431</v>
      </c>
    </row>
    <row r="762" spans="1:5" x14ac:dyDescent="0.25">
      <c r="A762" t="s">
        <v>869</v>
      </c>
      <c r="B762" t="s">
        <v>2</v>
      </c>
      <c r="C762" t="s">
        <v>870</v>
      </c>
    </row>
    <row r="764" spans="1:5" x14ac:dyDescent="0.25">
      <c r="A764" t="s">
        <v>871</v>
      </c>
    </row>
    <row r="765" spans="1:5" x14ac:dyDescent="0.25">
      <c r="A765" t="s">
        <v>872</v>
      </c>
    </row>
    <row r="766" spans="1:5" x14ac:dyDescent="0.25">
      <c r="A766" t="s">
        <v>467</v>
      </c>
      <c r="B766" t="s">
        <v>873</v>
      </c>
      <c r="C766" t="s">
        <v>874</v>
      </c>
      <c r="D766" t="s">
        <v>875</v>
      </c>
      <c r="E766">
        <v>-123.1864556</v>
      </c>
    </row>
    <row r="767" spans="1:5" x14ac:dyDescent="0.25">
      <c r="A767" t="s">
        <v>876</v>
      </c>
      <c r="B767" t="s">
        <v>2</v>
      </c>
      <c r="C767" t="s">
        <v>877</v>
      </c>
    </row>
    <row r="769" spans="1:6" x14ac:dyDescent="0.25">
      <c r="A769" t="s">
        <v>878</v>
      </c>
      <c r="B769" t="s">
        <v>879</v>
      </c>
      <c r="C769" t="s">
        <v>880</v>
      </c>
      <c r="D769" t="s">
        <v>881</v>
      </c>
      <c r="E769" t="s">
        <v>779</v>
      </c>
      <c r="F769" t="s">
        <v>882</v>
      </c>
    </row>
    <row r="771" spans="1:6" x14ac:dyDescent="0.25">
      <c r="A771" t="s">
        <v>883</v>
      </c>
    </row>
    <row r="772" spans="1:6" x14ac:dyDescent="0.25">
      <c r="A772" t="s">
        <v>884</v>
      </c>
    </row>
    <row r="774" spans="1:6" x14ac:dyDescent="0.25">
      <c r="A774" t="s">
        <v>885</v>
      </c>
    </row>
    <row r="776" spans="1:6" x14ac:dyDescent="0.25">
      <c r="A776" t="s">
        <v>886</v>
      </c>
    </row>
    <row r="777" spans="1:6" x14ac:dyDescent="0.25">
      <c r="A777" t="s">
        <v>22</v>
      </c>
      <c r="B777" t="s">
        <v>887</v>
      </c>
      <c r="C777" t="s">
        <v>888</v>
      </c>
      <c r="D777" t="s">
        <v>889</v>
      </c>
      <c r="E777">
        <v>-123.1502151</v>
      </c>
    </row>
    <row r="778" spans="1:6" x14ac:dyDescent="0.25">
      <c r="A778" t="s">
        <v>890</v>
      </c>
      <c r="B778" t="s">
        <v>2</v>
      </c>
      <c r="C778" t="s">
        <v>891</v>
      </c>
    </row>
    <row r="780" spans="1:6" x14ac:dyDescent="0.25">
      <c r="A780" t="s">
        <v>892</v>
      </c>
    </row>
    <row r="781" spans="1:6" x14ac:dyDescent="0.25">
      <c r="A781" t="e">
        <f>- Updating kitchen</f>
        <v>#NAME?</v>
      </c>
      <c r="B781" t="s">
        <v>893</v>
      </c>
    </row>
    <row r="782" spans="1:6" x14ac:dyDescent="0.25">
      <c r="A782" t="e">
        <f>- Installation of Smoke &amp; CO Alarms</f>
        <v>#NAME?</v>
      </c>
    </row>
    <row r="783" spans="1:6" x14ac:dyDescent="0.25">
      <c r="A783" t="s">
        <v>894</v>
      </c>
    </row>
    <row r="785" spans="1:5" x14ac:dyDescent="0.25">
      <c r="A785" t="s">
        <v>895</v>
      </c>
    </row>
    <row r="787" spans="1:5" x14ac:dyDescent="0.25">
      <c r="A787" t="s">
        <v>896</v>
      </c>
    </row>
    <row r="788" spans="1:5" x14ac:dyDescent="0.25">
      <c r="A788" t="s">
        <v>897</v>
      </c>
      <c r="B788" t="s">
        <v>786</v>
      </c>
      <c r="C788" t="s">
        <v>898</v>
      </c>
    </row>
    <row r="790" spans="1:5" x14ac:dyDescent="0.25">
      <c r="A790" t="s">
        <v>899</v>
      </c>
    </row>
    <row r="791" spans="1:5" x14ac:dyDescent="0.25">
      <c r="A791" t="s">
        <v>900</v>
      </c>
    </row>
    <row r="792" spans="1:5" x14ac:dyDescent="0.25">
      <c r="A792" t="s">
        <v>22</v>
      </c>
      <c r="B792" t="s">
        <v>901</v>
      </c>
      <c r="C792" t="s">
        <v>902</v>
      </c>
      <c r="D792" t="s">
        <v>903</v>
      </c>
      <c r="E792">
        <v>-123.0340582</v>
      </c>
    </row>
    <row r="793" spans="1:5" x14ac:dyDescent="0.25">
      <c r="A793" t="s">
        <v>904</v>
      </c>
      <c r="B793" t="s">
        <v>2</v>
      </c>
      <c r="C793" t="s">
        <v>905</v>
      </c>
    </row>
    <row r="795" spans="1:5" x14ac:dyDescent="0.25">
      <c r="A795" t="s">
        <v>906</v>
      </c>
    </row>
    <row r="797" spans="1:5" x14ac:dyDescent="0.25">
      <c r="A797" t="s">
        <v>907</v>
      </c>
    </row>
    <row r="798" spans="1:5" x14ac:dyDescent="0.25">
      <c r="A798" t="s">
        <v>22</v>
      </c>
      <c r="B798" t="s">
        <v>908</v>
      </c>
      <c r="C798" t="s">
        <v>909</v>
      </c>
      <c r="D798" t="s">
        <v>910</v>
      </c>
      <c r="E798">
        <v>-123.0907321</v>
      </c>
    </row>
    <row r="799" spans="1:5" x14ac:dyDescent="0.25">
      <c r="A799" t="s">
        <v>911</v>
      </c>
      <c r="B799" t="s">
        <v>2</v>
      </c>
      <c r="C799" t="s">
        <v>912</v>
      </c>
    </row>
    <row r="801" spans="1:5" x14ac:dyDescent="0.25">
      <c r="A801" t="s">
        <v>913</v>
      </c>
    </row>
    <row r="802" spans="1:5" x14ac:dyDescent="0.25">
      <c r="A802" t="s">
        <v>914</v>
      </c>
    </row>
    <row r="804" spans="1:5" x14ac:dyDescent="0.25">
      <c r="A804" t="s">
        <v>915</v>
      </c>
    </row>
    <row r="805" spans="1:5" x14ac:dyDescent="0.25">
      <c r="A805" t="s">
        <v>916</v>
      </c>
    </row>
    <row r="806" spans="1:5" x14ac:dyDescent="0.25">
      <c r="A806" t="s">
        <v>917</v>
      </c>
    </row>
    <row r="807" spans="1:5" x14ac:dyDescent="0.25">
      <c r="A807" t="s">
        <v>918</v>
      </c>
    </row>
    <row r="808" spans="1:5" x14ac:dyDescent="0.25">
      <c r="A808" t="s">
        <v>919</v>
      </c>
    </row>
    <row r="809" spans="1:5" x14ac:dyDescent="0.25">
      <c r="A809" t="s">
        <v>920</v>
      </c>
    </row>
    <row r="811" spans="1:5" x14ac:dyDescent="0.25">
      <c r="A811" t="s">
        <v>182</v>
      </c>
    </row>
    <row r="812" spans="1:5" x14ac:dyDescent="0.25">
      <c r="A812" t="s">
        <v>921</v>
      </c>
    </row>
    <row r="814" spans="1:5" x14ac:dyDescent="0.25">
      <c r="A814" t="s">
        <v>922</v>
      </c>
    </row>
    <row r="815" spans="1:5" x14ac:dyDescent="0.25">
      <c r="A815" t="s">
        <v>22</v>
      </c>
      <c r="B815" t="s">
        <v>923</v>
      </c>
      <c r="C815" t="s">
        <v>924</v>
      </c>
      <c r="D815" t="s">
        <v>925</v>
      </c>
      <c r="E815">
        <v>-123.0697401</v>
      </c>
    </row>
    <row r="816" spans="1:5" x14ac:dyDescent="0.25">
      <c r="A816" t="s">
        <v>926</v>
      </c>
      <c r="B816" t="s">
        <v>2</v>
      </c>
      <c r="C816" t="s">
        <v>927</v>
      </c>
      <c r="D816" t="s">
        <v>357</v>
      </c>
    </row>
    <row r="818" spans="1:5" x14ac:dyDescent="0.25">
      <c r="A818" t="s">
        <v>928</v>
      </c>
    </row>
    <row r="820" spans="1:5" x14ac:dyDescent="0.25">
      <c r="A820" t="s">
        <v>929</v>
      </c>
    </row>
    <row r="821" spans="1:5" x14ac:dyDescent="0.25">
      <c r="A821" t="s">
        <v>645</v>
      </c>
      <c r="B821" t="s">
        <v>930</v>
      </c>
      <c r="C821" t="s">
        <v>931</v>
      </c>
      <c r="D821" t="s">
        <v>932</v>
      </c>
      <c r="E821">
        <v>-123.2080666</v>
      </c>
    </row>
    <row r="822" spans="1:5" x14ac:dyDescent="0.25">
      <c r="A822" t="s">
        <v>933</v>
      </c>
      <c r="B822" t="s">
        <v>2</v>
      </c>
      <c r="C822" t="s">
        <v>934</v>
      </c>
    </row>
    <row r="824" spans="1:5" x14ac:dyDescent="0.25">
      <c r="A824" t="s">
        <v>935</v>
      </c>
    </row>
    <row r="826" spans="1:5" x14ac:dyDescent="0.25">
      <c r="A826" t="s">
        <v>936</v>
      </c>
      <c r="B826" t="s">
        <v>937</v>
      </c>
      <c r="C826" t="s">
        <v>938</v>
      </c>
    </row>
    <row r="827" spans="1:5" x14ac:dyDescent="0.25">
      <c r="A827" t="s">
        <v>939</v>
      </c>
      <c r="B827" t="s">
        <v>940</v>
      </c>
      <c r="C827" t="s">
        <v>941</v>
      </c>
      <c r="D827" t="s">
        <v>942</v>
      </c>
      <c r="E827">
        <v>-123.1471834</v>
      </c>
    </row>
    <row r="828" spans="1:5" x14ac:dyDescent="0.25">
      <c r="A828" t="s">
        <v>943</v>
      </c>
      <c r="B828" t="s">
        <v>2</v>
      </c>
      <c r="C828" t="s">
        <v>944</v>
      </c>
    </row>
    <row r="830" spans="1:5" x14ac:dyDescent="0.25">
      <c r="A830" t="s">
        <v>945</v>
      </c>
      <c r="B830">
        <v>93</v>
      </c>
      <c r="C830" t="s">
        <v>946</v>
      </c>
      <c r="D830" t="s">
        <v>171</v>
      </c>
    </row>
    <row r="832" spans="1:5" x14ac:dyDescent="0.25">
      <c r="A832" t="s">
        <v>947</v>
      </c>
    </row>
    <row r="833" spans="1:2" x14ac:dyDescent="0.25">
      <c r="A833" t="s">
        <v>948</v>
      </c>
      <c r="B833" t="s">
        <v>949</v>
      </c>
    </row>
    <row r="834" spans="1:2" x14ac:dyDescent="0.25">
      <c r="A834" t="s">
        <v>950</v>
      </c>
    </row>
    <row r="835" spans="1:2" x14ac:dyDescent="0.25">
      <c r="A835" t="s">
        <v>951</v>
      </c>
    </row>
    <row r="836" spans="1:2" x14ac:dyDescent="0.25">
      <c r="A836" t="s">
        <v>952</v>
      </c>
    </row>
    <row r="838" spans="1:2" x14ac:dyDescent="0.25">
      <c r="A838" t="s">
        <v>182</v>
      </c>
    </row>
    <row r="840" spans="1:2" x14ac:dyDescent="0.25">
      <c r="A840" t="s">
        <v>183</v>
      </c>
    </row>
    <row r="842" spans="1:2" x14ac:dyDescent="0.25">
      <c r="A842" t="s">
        <v>953</v>
      </c>
    </row>
    <row r="843" spans="1:2" x14ac:dyDescent="0.25">
      <c r="A843" t="s">
        <v>954</v>
      </c>
    </row>
    <row r="844" spans="1:2" x14ac:dyDescent="0.25">
      <c r="A844" t="s">
        <v>955</v>
      </c>
    </row>
    <row r="845" spans="1:2" x14ac:dyDescent="0.25">
      <c r="A845" t="s">
        <v>956</v>
      </c>
    </row>
    <row r="848" spans="1:2" x14ac:dyDescent="0.25">
      <c r="A848" t="s">
        <v>342</v>
      </c>
      <c r="B848" t="s">
        <v>957</v>
      </c>
    </row>
    <row r="850" spans="1:5" x14ac:dyDescent="0.25">
      <c r="A850" t="s">
        <v>958</v>
      </c>
    </row>
    <row r="851" spans="1:5" x14ac:dyDescent="0.25">
      <c r="A851" t="s">
        <v>678</v>
      </c>
      <c r="B851" t="s">
        <v>959</v>
      </c>
      <c r="C851" t="s">
        <v>960</v>
      </c>
      <c r="D851" t="s">
        <v>961</v>
      </c>
      <c r="E851">
        <v>-123.1613499</v>
      </c>
    </row>
    <row r="852" spans="1:5" x14ac:dyDescent="0.25">
      <c r="A852" t="s">
        <v>962</v>
      </c>
      <c r="B852" t="s">
        <v>2</v>
      </c>
      <c r="C852" t="s">
        <v>963</v>
      </c>
      <c r="D852" t="s">
        <v>964</v>
      </c>
    </row>
    <row r="854" spans="1:5" x14ac:dyDescent="0.25">
      <c r="A854" t="s">
        <v>965</v>
      </c>
    </row>
    <row r="855" spans="1:5" x14ac:dyDescent="0.25">
      <c r="A855" t="s">
        <v>22</v>
      </c>
      <c r="B855" t="s">
        <v>966</v>
      </c>
      <c r="C855" t="s">
        <v>967</v>
      </c>
      <c r="D855" t="s">
        <v>968</v>
      </c>
      <c r="E855">
        <v>-123.0824705</v>
      </c>
    </row>
    <row r="856" spans="1:5" x14ac:dyDescent="0.25">
      <c r="A856" t="s">
        <v>969</v>
      </c>
      <c r="B856" t="s">
        <v>2</v>
      </c>
      <c r="C856" t="s">
        <v>970</v>
      </c>
    </row>
    <row r="858" spans="1:5" x14ac:dyDescent="0.25">
      <c r="A858" t="s">
        <v>896</v>
      </c>
    </row>
    <row r="859" spans="1:5" x14ac:dyDescent="0.25">
      <c r="A859" t="s">
        <v>971</v>
      </c>
      <c r="B859" t="s">
        <v>786</v>
      </c>
      <c r="C859" t="s">
        <v>972</v>
      </c>
    </row>
    <row r="861" spans="1:5" x14ac:dyDescent="0.25">
      <c r="A861" t="s">
        <v>973</v>
      </c>
      <c r="B861" t="s">
        <v>974</v>
      </c>
    </row>
    <row r="862" spans="1:5" x14ac:dyDescent="0.25">
      <c r="A862" t="s">
        <v>22</v>
      </c>
      <c r="B862" t="s">
        <v>975</v>
      </c>
      <c r="C862" t="s">
        <v>976</v>
      </c>
      <c r="D862" t="s">
        <v>977</v>
      </c>
      <c r="E862">
        <v>-123.1289132</v>
      </c>
    </row>
    <row r="863" spans="1:5" x14ac:dyDescent="0.25">
      <c r="A863" t="s">
        <v>978</v>
      </c>
      <c r="B863" t="s">
        <v>2</v>
      </c>
      <c r="C863" t="s">
        <v>979</v>
      </c>
    </row>
    <row r="865" spans="1:6" x14ac:dyDescent="0.25">
      <c r="A865" t="s">
        <v>980</v>
      </c>
    </row>
    <row r="867" spans="1:6" x14ac:dyDescent="0.25">
      <c r="A867" t="s">
        <v>981</v>
      </c>
    </row>
    <row r="868" spans="1:6" x14ac:dyDescent="0.25">
      <c r="A868" t="s">
        <v>982</v>
      </c>
    </row>
    <row r="869" spans="1:6" x14ac:dyDescent="0.25">
      <c r="A869">
        <v>309</v>
      </c>
    </row>
    <row r="870" spans="1:6" x14ac:dyDescent="0.25">
      <c r="A870" t="s">
        <v>22</v>
      </c>
      <c r="B870" t="s">
        <v>983</v>
      </c>
      <c r="C870" t="s">
        <v>984</v>
      </c>
      <c r="D870" t="s">
        <v>985</v>
      </c>
      <c r="E870">
        <v>-123.1156031</v>
      </c>
    </row>
    <row r="871" spans="1:6" x14ac:dyDescent="0.25">
      <c r="A871" t="s">
        <v>986</v>
      </c>
      <c r="B871" t="s">
        <v>2</v>
      </c>
      <c r="C871" t="s">
        <v>987</v>
      </c>
    </row>
    <row r="873" spans="1:6" x14ac:dyDescent="0.25">
      <c r="A873" t="s">
        <v>988</v>
      </c>
    </row>
    <row r="875" spans="1:6" x14ac:dyDescent="0.25">
      <c r="A875" t="s">
        <v>989</v>
      </c>
    </row>
    <row r="876" spans="1:6" x14ac:dyDescent="0.25">
      <c r="A876" t="s">
        <v>442</v>
      </c>
    </row>
    <row r="877" spans="1:6" x14ac:dyDescent="0.25">
      <c r="A877" t="s">
        <v>990</v>
      </c>
      <c r="B877" t="s">
        <v>991</v>
      </c>
    </row>
    <row r="879" spans="1:6" x14ac:dyDescent="0.25">
      <c r="A879" t="s">
        <v>98</v>
      </c>
      <c r="B879" t="s">
        <v>99</v>
      </c>
      <c r="C879" t="s">
        <v>100</v>
      </c>
      <c r="D879" t="s">
        <v>101</v>
      </c>
      <c r="E879" t="s">
        <v>992</v>
      </c>
      <c r="F879" t="s">
        <v>993</v>
      </c>
    </row>
    <row r="880" spans="1:6" x14ac:dyDescent="0.25">
      <c r="A880" t="s">
        <v>678</v>
      </c>
      <c r="B880" t="s">
        <v>994</v>
      </c>
      <c r="C880" t="s">
        <v>995</v>
      </c>
      <c r="D880" t="s">
        <v>996</v>
      </c>
      <c r="E880">
        <v>-123.0572935</v>
      </c>
    </row>
    <row r="881" spans="1:5" x14ac:dyDescent="0.25">
      <c r="A881" t="s">
        <v>997</v>
      </c>
      <c r="B881" t="s">
        <v>2</v>
      </c>
      <c r="C881" t="s">
        <v>998</v>
      </c>
    </row>
    <row r="883" spans="1:5" x14ac:dyDescent="0.25">
      <c r="A883" t="s">
        <v>999</v>
      </c>
      <c r="B883" t="s">
        <v>1000</v>
      </c>
    </row>
    <row r="885" spans="1:5" x14ac:dyDescent="0.25">
      <c r="A885" t="s">
        <v>1001</v>
      </c>
    </row>
    <row r="887" spans="1:5" x14ac:dyDescent="0.25">
      <c r="A887" t="s">
        <v>1002</v>
      </c>
      <c r="B887" t="s">
        <v>1003</v>
      </c>
    </row>
    <row r="888" spans="1:5" x14ac:dyDescent="0.25">
      <c r="A888" t="s">
        <v>1004</v>
      </c>
      <c r="B888" t="s">
        <v>1005</v>
      </c>
      <c r="C888" t="s">
        <v>613</v>
      </c>
      <c r="D888" t="s">
        <v>1006</v>
      </c>
    </row>
    <row r="889" spans="1:5" x14ac:dyDescent="0.25">
      <c r="A889" t="s">
        <v>226</v>
      </c>
      <c r="B889" t="s">
        <v>1007</v>
      </c>
      <c r="C889" t="s">
        <v>509</v>
      </c>
      <c r="D889" t="s">
        <v>510</v>
      </c>
      <c r="E889">
        <v>-123.1088037</v>
      </c>
    </row>
    <row r="890" spans="1:5" x14ac:dyDescent="0.25">
      <c r="A890" t="s">
        <v>1008</v>
      </c>
      <c r="B890" t="s">
        <v>2</v>
      </c>
      <c r="C890" t="s">
        <v>1009</v>
      </c>
    </row>
    <row r="891" spans="1:5" x14ac:dyDescent="0.25">
      <c r="A891" t="s">
        <v>1010</v>
      </c>
    </row>
    <row r="893" spans="1:5" x14ac:dyDescent="0.25">
      <c r="A893" t="s">
        <v>1011</v>
      </c>
    </row>
    <row r="894" spans="1:5" x14ac:dyDescent="0.25">
      <c r="A894" t="e">
        <f>- remove existing acrylic stucco cladding and replace with new acrylic stucco and fiber cement cladding on all Building elevations.</f>
        <v>#NAME?</v>
      </c>
    </row>
    <row r="895" spans="1:5" x14ac:dyDescent="0.25">
      <c r="A895" t="s">
        <v>1012</v>
      </c>
    </row>
    <row r="896" spans="1:5" x14ac:dyDescent="0.25">
      <c r="A896" t="s">
        <v>1013</v>
      </c>
      <c r="B896" t="s">
        <v>1014</v>
      </c>
    </row>
    <row r="897" spans="1:11" x14ac:dyDescent="0.25">
      <c r="A897" t="s">
        <v>1015</v>
      </c>
    </row>
    <row r="898" spans="1:11" x14ac:dyDescent="0.25">
      <c r="A898" t="s">
        <v>1016</v>
      </c>
    </row>
    <row r="899" spans="1:11" x14ac:dyDescent="0.25">
      <c r="A899" t="s">
        <v>1017</v>
      </c>
    </row>
    <row r="901" spans="1:11" x14ac:dyDescent="0.25">
      <c r="A901" t="s">
        <v>1018</v>
      </c>
    </row>
    <row r="903" spans="1:11" x14ac:dyDescent="0.25">
      <c r="A903" t="s">
        <v>30</v>
      </c>
    </row>
    <row r="904" spans="1:11" x14ac:dyDescent="0.25">
      <c r="A904" t="s">
        <v>1019</v>
      </c>
      <c r="B904" t="s">
        <v>1020</v>
      </c>
      <c r="C904" t="s">
        <v>1021</v>
      </c>
      <c r="D904" t="s">
        <v>1022</v>
      </c>
    </row>
    <row r="905" spans="1:11" x14ac:dyDescent="0.25">
      <c r="A905" t="s">
        <v>1023</v>
      </c>
      <c r="B905" t="s">
        <v>1024</v>
      </c>
      <c r="C905" t="s">
        <v>1025</v>
      </c>
      <c r="D905" t="s">
        <v>1026</v>
      </c>
    </row>
    <row r="906" spans="1:11" x14ac:dyDescent="0.25">
      <c r="A906" t="s">
        <v>1027</v>
      </c>
    </row>
    <row r="907" spans="1:11" x14ac:dyDescent="0.25">
      <c r="A907" t="s">
        <v>1028</v>
      </c>
    </row>
    <row r="908" spans="1:11" x14ac:dyDescent="0.25">
      <c r="A908" t="s">
        <v>22</v>
      </c>
      <c r="B908" t="s">
        <v>1029</v>
      </c>
      <c r="C908" t="s">
        <v>1030</v>
      </c>
      <c r="D908" t="s">
        <v>1031</v>
      </c>
      <c r="E908" t="s">
        <v>1032</v>
      </c>
      <c r="F908" t="s">
        <v>1033</v>
      </c>
      <c r="G908" t="s">
        <v>1034</v>
      </c>
      <c r="H908" t="s">
        <v>1035</v>
      </c>
      <c r="I908" t="s">
        <v>1036</v>
      </c>
      <c r="J908" t="s">
        <v>1037</v>
      </c>
      <c r="K908">
        <v>-123.0862743</v>
      </c>
    </row>
    <row r="909" spans="1:11" x14ac:dyDescent="0.25">
      <c r="A909" t="s">
        <v>1038</v>
      </c>
      <c r="B909" t="s">
        <v>2</v>
      </c>
      <c r="C909" t="s">
        <v>1039</v>
      </c>
    </row>
    <row r="911" spans="1:11" x14ac:dyDescent="0.25">
      <c r="A911" t="s">
        <v>1040</v>
      </c>
    </row>
    <row r="913" spans="1:10" x14ac:dyDescent="0.25">
      <c r="A913" t="s">
        <v>1041</v>
      </c>
      <c r="B913" t="s">
        <v>1042</v>
      </c>
      <c r="C913" t="s">
        <v>1043</v>
      </c>
      <c r="D913" t="s">
        <v>1044</v>
      </c>
      <c r="E913" t="s">
        <v>1045</v>
      </c>
      <c r="F913" t="s">
        <v>568</v>
      </c>
      <c r="G913" t="s">
        <v>1046</v>
      </c>
    </row>
    <row r="915" spans="1:10" x14ac:dyDescent="0.25">
      <c r="A915" t="s">
        <v>1047</v>
      </c>
    </row>
    <row r="917" spans="1:10" x14ac:dyDescent="0.25">
      <c r="A917" t="s">
        <v>98</v>
      </c>
      <c r="B917" t="s">
        <v>99</v>
      </c>
      <c r="C917" t="s">
        <v>100</v>
      </c>
      <c r="D917" t="s">
        <v>101</v>
      </c>
      <c r="E917" t="s">
        <v>1048</v>
      </c>
    </row>
    <row r="918" spans="1:10" x14ac:dyDescent="0.25">
      <c r="A918" t="s">
        <v>22</v>
      </c>
      <c r="B918" t="s">
        <v>1049</v>
      </c>
      <c r="C918" t="s">
        <v>1050</v>
      </c>
      <c r="D918" t="s">
        <v>1051</v>
      </c>
      <c r="E918">
        <v>-123.1282976</v>
      </c>
    </row>
    <row r="919" spans="1:10" x14ac:dyDescent="0.25">
      <c r="A919" t="s">
        <v>1052</v>
      </c>
      <c r="B919" t="s">
        <v>2</v>
      </c>
      <c r="C919" t="s">
        <v>1053</v>
      </c>
    </row>
    <row r="920" spans="1:10" x14ac:dyDescent="0.25">
      <c r="A920" t="s">
        <v>1054</v>
      </c>
    </row>
    <row r="922" spans="1:10" x14ac:dyDescent="0.25">
      <c r="A922" t="s">
        <v>1055</v>
      </c>
    </row>
    <row r="924" spans="1:10" x14ac:dyDescent="0.25">
      <c r="A924" t="s">
        <v>1056</v>
      </c>
      <c r="B924" t="s">
        <v>1057</v>
      </c>
    </row>
    <row r="925" spans="1:10" x14ac:dyDescent="0.25">
      <c r="A925" t="s">
        <v>22</v>
      </c>
      <c r="B925" t="s">
        <v>1058</v>
      </c>
      <c r="C925" t="s">
        <v>1059</v>
      </c>
      <c r="D925" t="s">
        <v>1060</v>
      </c>
      <c r="E925">
        <v>-123.10369439999999</v>
      </c>
    </row>
    <row r="926" spans="1:10" x14ac:dyDescent="0.25">
      <c r="A926" t="s">
        <v>1061</v>
      </c>
      <c r="B926" t="s">
        <v>2</v>
      </c>
      <c r="C926" t="s">
        <v>1062</v>
      </c>
    </row>
    <row r="927" spans="1:10" x14ac:dyDescent="0.25">
      <c r="A927" t="s">
        <v>1063</v>
      </c>
    </row>
    <row r="928" spans="1:10" x14ac:dyDescent="0.25">
      <c r="A928" t="s">
        <v>226</v>
      </c>
      <c r="B928" t="s">
        <v>1064</v>
      </c>
      <c r="C928" t="s">
        <v>1031</v>
      </c>
      <c r="D928" t="s">
        <v>1065</v>
      </c>
      <c r="E928" t="s">
        <v>1034</v>
      </c>
      <c r="F928" t="s">
        <v>1066</v>
      </c>
      <c r="G928" t="s">
        <v>1067</v>
      </c>
      <c r="H928" t="s">
        <v>1068</v>
      </c>
      <c r="I928" t="s">
        <v>1069</v>
      </c>
      <c r="J928">
        <v>-123.1014806</v>
      </c>
    </row>
    <row r="929" spans="1:6" x14ac:dyDescent="0.25">
      <c r="A929" t="s">
        <v>1070</v>
      </c>
      <c r="B929" t="s">
        <v>2</v>
      </c>
      <c r="C929" t="s">
        <v>1071</v>
      </c>
    </row>
    <row r="931" spans="1:6" x14ac:dyDescent="0.25">
      <c r="A931" t="s">
        <v>1072</v>
      </c>
    </row>
    <row r="933" spans="1:6" x14ac:dyDescent="0.25">
      <c r="A933" t="s">
        <v>1073</v>
      </c>
      <c r="B933" t="s">
        <v>1074</v>
      </c>
      <c r="C933" t="s">
        <v>1075</v>
      </c>
      <c r="D933" t="s">
        <v>1076</v>
      </c>
      <c r="E933" t="s">
        <v>570</v>
      </c>
      <c r="F933" t="s">
        <v>1077</v>
      </c>
    </row>
    <row r="935" spans="1:6" x14ac:dyDescent="0.25">
      <c r="A935" t="s">
        <v>1078</v>
      </c>
    </row>
    <row r="937" spans="1:6" x14ac:dyDescent="0.25">
      <c r="A937" t="s">
        <v>1079</v>
      </c>
    </row>
    <row r="939" spans="1:6" x14ac:dyDescent="0.25">
      <c r="A939" t="s">
        <v>1080</v>
      </c>
    </row>
    <row r="941" spans="1:6" x14ac:dyDescent="0.25">
      <c r="A941" t="s">
        <v>98</v>
      </c>
      <c r="B941" t="s">
        <v>99</v>
      </c>
      <c r="C941" t="s">
        <v>100</v>
      </c>
      <c r="D941" t="s">
        <v>101</v>
      </c>
      <c r="E941" t="s">
        <v>1081</v>
      </c>
    </row>
    <row r="942" spans="1:6" x14ac:dyDescent="0.25">
      <c r="A942" t="s">
        <v>1082</v>
      </c>
      <c r="B942" t="s">
        <v>1083</v>
      </c>
      <c r="C942" t="s">
        <v>1084</v>
      </c>
      <c r="D942" t="s">
        <v>1085</v>
      </c>
      <c r="E942">
        <v>-123.14738730000001</v>
      </c>
    </row>
    <row r="943" spans="1:6" x14ac:dyDescent="0.25">
      <c r="A943" t="s">
        <v>1086</v>
      </c>
      <c r="B943" t="s">
        <v>2</v>
      </c>
      <c r="C943" t="s">
        <v>1087</v>
      </c>
    </row>
    <row r="945" spans="1:5" x14ac:dyDescent="0.25">
      <c r="A945" t="s">
        <v>1088</v>
      </c>
      <c r="B945" t="s">
        <v>52</v>
      </c>
      <c r="C945" t="s">
        <v>1089</v>
      </c>
    </row>
    <row r="947" spans="1:5" x14ac:dyDescent="0.25">
      <c r="A947" t="s">
        <v>1090</v>
      </c>
      <c r="B947" t="s">
        <v>1091</v>
      </c>
      <c r="C947" t="s">
        <v>313</v>
      </c>
      <c r="D947" t="s">
        <v>570</v>
      </c>
      <c r="E947" t="s">
        <v>1092</v>
      </c>
    </row>
    <row r="949" spans="1:5" x14ac:dyDescent="0.25">
      <c r="A949" t="s">
        <v>1093</v>
      </c>
    </row>
    <row r="951" spans="1:5" x14ac:dyDescent="0.25">
      <c r="A951" t="s">
        <v>1094</v>
      </c>
    </row>
    <row r="953" spans="1:5" x14ac:dyDescent="0.25">
      <c r="A953" t="s">
        <v>1079</v>
      </c>
    </row>
    <row r="955" spans="1:5" x14ac:dyDescent="0.25">
      <c r="A955" t="s">
        <v>1095</v>
      </c>
    </row>
    <row r="956" spans="1:5" x14ac:dyDescent="0.25">
      <c r="A956" t="s">
        <v>784</v>
      </c>
      <c r="B956" t="s">
        <v>1096</v>
      </c>
      <c r="C956" t="s">
        <v>504</v>
      </c>
      <c r="D956" t="s">
        <v>42</v>
      </c>
      <c r="E956" t="s">
        <v>1097</v>
      </c>
    </row>
    <row r="957" spans="1:5" x14ac:dyDescent="0.25">
      <c r="A957" t="s">
        <v>792</v>
      </c>
      <c r="B957" t="s">
        <v>1098</v>
      </c>
      <c r="C957" t="s">
        <v>20</v>
      </c>
      <c r="D957" t="s">
        <v>1099</v>
      </c>
    </row>
    <row r="958" spans="1:5" x14ac:dyDescent="0.25">
      <c r="A958" t="s">
        <v>1100</v>
      </c>
      <c r="B958" t="s">
        <v>1101</v>
      </c>
      <c r="C958" t="s">
        <v>20</v>
      </c>
      <c r="D958" t="s">
        <v>1102</v>
      </c>
    </row>
    <row r="960" spans="1:5" x14ac:dyDescent="0.25">
      <c r="A960" t="s">
        <v>1103</v>
      </c>
    </row>
    <row r="962" spans="1:5" x14ac:dyDescent="0.25">
      <c r="A962" t="s">
        <v>1104</v>
      </c>
    </row>
    <row r="964" spans="1:5" x14ac:dyDescent="0.25">
      <c r="A964" t="s">
        <v>1105</v>
      </c>
      <c r="B964" t="s">
        <v>99</v>
      </c>
      <c r="C964" t="s">
        <v>1106</v>
      </c>
    </row>
    <row r="965" spans="1:5" x14ac:dyDescent="0.25">
      <c r="A965" t="s">
        <v>1107</v>
      </c>
      <c r="B965" t="s">
        <v>101</v>
      </c>
      <c r="C965" t="s">
        <v>1108</v>
      </c>
    </row>
    <row r="967" spans="1:5" x14ac:dyDescent="0.25">
      <c r="A967" t="s">
        <v>1109</v>
      </c>
      <c r="B967" t="s">
        <v>1110</v>
      </c>
    </row>
    <row r="968" spans="1:5" x14ac:dyDescent="0.25">
      <c r="A968" t="s">
        <v>22</v>
      </c>
      <c r="B968" t="s">
        <v>1111</v>
      </c>
      <c r="C968" t="s">
        <v>589</v>
      </c>
      <c r="D968" t="s">
        <v>590</v>
      </c>
      <c r="E968">
        <v>-123.1189802</v>
      </c>
    </row>
    <row r="969" spans="1:5" x14ac:dyDescent="0.25">
      <c r="A969" t="s">
        <v>1112</v>
      </c>
      <c r="B969" t="s">
        <v>2</v>
      </c>
      <c r="C969" t="s">
        <v>1113</v>
      </c>
      <c r="D969" t="s">
        <v>357</v>
      </c>
    </row>
    <row r="971" spans="1:5" x14ac:dyDescent="0.25">
      <c r="A971" t="s">
        <v>1114</v>
      </c>
    </row>
    <row r="973" spans="1:5" x14ac:dyDescent="0.25">
      <c r="A973" t="s">
        <v>1115</v>
      </c>
    </row>
    <row r="974" spans="1:5" x14ac:dyDescent="0.25">
      <c r="A974" t="s">
        <v>22</v>
      </c>
      <c r="B974" t="s">
        <v>1116</v>
      </c>
      <c r="C974" t="s">
        <v>1117</v>
      </c>
      <c r="D974" t="s">
        <v>1118</v>
      </c>
      <c r="E974">
        <v>-123.1003723</v>
      </c>
    </row>
    <row r="975" spans="1:5" x14ac:dyDescent="0.25">
      <c r="A975" t="s">
        <v>1119</v>
      </c>
      <c r="B975" t="s">
        <v>2</v>
      </c>
      <c r="C975" t="s">
        <v>1120</v>
      </c>
      <c r="D975">
        <v>2022</v>
      </c>
    </row>
    <row r="977" spans="1:5" x14ac:dyDescent="0.25">
      <c r="A977" t="s">
        <v>1121</v>
      </c>
    </row>
    <row r="978" spans="1:5" x14ac:dyDescent="0.25">
      <c r="A978" t="s">
        <v>64</v>
      </c>
      <c r="B978" t="s">
        <v>1122</v>
      </c>
    </row>
    <row r="979" spans="1:5" x14ac:dyDescent="0.25">
      <c r="A979" t="s">
        <v>1123</v>
      </c>
      <c r="B979" t="s">
        <v>2</v>
      </c>
      <c r="C979" t="s">
        <v>1124</v>
      </c>
      <c r="D979" t="s">
        <v>108</v>
      </c>
    </row>
    <row r="981" spans="1:5" x14ac:dyDescent="0.25">
      <c r="A981" t="s">
        <v>1125</v>
      </c>
    </row>
    <row r="982" spans="1:5" x14ac:dyDescent="0.25">
      <c r="A982" t="s">
        <v>1126</v>
      </c>
    </row>
    <row r="983" spans="1:5" x14ac:dyDescent="0.25">
      <c r="A983" t="s">
        <v>1127</v>
      </c>
    </row>
    <row r="984" spans="1:5" x14ac:dyDescent="0.25">
      <c r="A984" t="s">
        <v>123</v>
      </c>
      <c r="B984" t="s">
        <v>1128</v>
      </c>
      <c r="C984" t="s">
        <v>1129</v>
      </c>
      <c r="D984" t="s">
        <v>1130</v>
      </c>
      <c r="E984">
        <v>-123.1141204</v>
      </c>
    </row>
    <row r="985" spans="1:5" x14ac:dyDescent="0.25">
      <c r="A985" t="s">
        <v>1131</v>
      </c>
      <c r="B985" t="s">
        <v>2</v>
      </c>
      <c r="C985" t="s">
        <v>1132</v>
      </c>
    </row>
    <row r="986" spans="1:5" x14ac:dyDescent="0.25">
      <c r="A986" t="s">
        <v>1133</v>
      </c>
      <c r="B986" t="s">
        <v>1134</v>
      </c>
    </row>
    <row r="987" spans="1:5" x14ac:dyDescent="0.25">
      <c r="A987" t="s">
        <v>226</v>
      </c>
      <c r="B987" t="s">
        <v>1135</v>
      </c>
      <c r="C987" t="s">
        <v>1136</v>
      </c>
      <c r="D987" t="s">
        <v>1137</v>
      </c>
      <c r="E987">
        <v>-123.12639660000001</v>
      </c>
    </row>
    <row r="988" spans="1:5" x14ac:dyDescent="0.25">
      <c r="A988" t="s">
        <v>1138</v>
      </c>
      <c r="B988" t="s">
        <v>2</v>
      </c>
      <c r="C988" t="s">
        <v>1139</v>
      </c>
      <c r="D988" t="s">
        <v>204</v>
      </c>
    </row>
    <row r="990" spans="1:5" x14ac:dyDescent="0.25">
      <c r="A990" t="s">
        <v>1140</v>
      </c>
    </row>
    <row r="992" spans="1:5" x14ac:dyDescent="0.25">
      <c r="A992" t="s">
        <v>206</v>
      </c>
    </row>
    <row r="994" spans="1:5" x14ac:dyDescent="0.25">
      <c r="A994" t="s">
        <v>1141</v>
      </c>
    </row>
    <row r="995" spans="1:5" x14ac:dyDescent="0.25">
      <c r="A995" t="s">
        <v>1142</v>
      </c>
    </row>
    <row r="996" spans="1:5" x14ac:dyDescent="0.25">
      <c r="A996" t="s">
        <v>22</v>
      </c>
      <c r="B996" t="s">
        <v>1143</v>
      </c>
    </row>
    <row r="997" spans="1:5" x14ac:dyDescent="0.25">
      <c r="A997" t="s">
        <v>678</v>
      </c>
      <c r="B997" t="s">
        <v>1144</v>
      </c>
      <c r="C997" t="s">
        <v>1145</v>
      </c>
      <c r="D997" t="s">
        <v>1146</v>
      </c>
      <c r="E997">
        <v>-123.0239211</v>
      </c>
    </row>
    <row r="998" spans="1:5" x14ac:dyDescent="0.25">
      <c r="A998" t="s">
        <v>1147</v>
      </c>
      <c r="B998" t="s">
        <v>2</v>
      </c>
      <c r="C998" t="s">
        <v>1148</v>
      </c>
    </row>
    <row r="1000" spans="1:5" x14ac:dyDescent="0.25">
      <c r="A1000" t="s">
        <v>1149</v>
      </c>
    </row>
    <row r="1002" spans="1:5" x14ac:dyDescent="0.25">
      <c r="A1002" t="s">
        <v>1150</v>
      </c>
      <c r="B1002" t="s">
        <v>949</v>
      </c>
    </row>
    <row r="1003" spans="1:5" x14ac:dyDescent="0.25">
      <c r="A1003" t="s">
        <v>1151</v>
      </c>
    </row>
    <row r="1004" spans="1:5" x14ac:dyDescent="0.25">
      <c r="A1004" t="s">
        <v>1152</v>
      </c>
    </row>
    <row r="1005" spans="1:5" x14ac:dyDescent="0.25">
      <c r="A1005" t="s">
        <v>1153</v>
      </c>
    </row>
    <row r="1007" spans="1:5" x14ac:dyDescent="0.25">
      <c r="A1007" t="s">
        <v>182</v>
      </c>
    </row>
    <row r="1009" spans="1:5" x14ac:dyDescent="0.25">
      <c r="A1009" t="s">
        <v>183</v>
      </c>
    </row>
    <row r="1011" spans="1:5" x14ac:dyDescent="0.25">
      <c r="A1011" t="s">
        <v>1154</v>
      </c>
    </row>
    <row r="1012" spans="1:5" x14ac:dyDescent="0.25">
      <c r="A1012" t="s">
        <v>1155</v>
      </c>
    </row>
    <row r="1014" spans="1:5" x14ac:dyDescent="0.25">
      <c r="A1014" t="s">
        <v>342</v>
      </c>
      <c r="B1014" t="s">
        <v>1156</v>
      </c>
    </row>
    <row r="1016" spans="1:5" x14ac:dyDescent="0.25">
      <c r="A1016" t="s">
        <v>1157</v>
      </c>
      <c r="B1016" t="s">
        <v>244</v>
      </c>
    </row>
    <row r="1018" spans="1:5" x14ac:dyDescent="0.25">
      <c r="A1018" t="s">
        <v>1158</v>
      </c>
    </row>
    <row r="1020" spans="1:5" x14ac:dyDescent="0.25">
      <c r="A1020" t="s">
        <v>1159</v>
      </c>
    </row>
    <row r="1021" spans="1:5" x14ac:dyDescent="0.25">
      <c r="A1021" t="s">
        <v>629</v>
      </c>
    </row>
    <row r="1022" spans="1:5" x14ac:dyDescent="0.25">
      <c r="A1022" t="s">
        <v>22</v>
      </c>
      <c r="B1022" t="s">
        <v>1160</v>
      </c>
    </row>
    <row r="1023" spans="1:5" x14ac:dyDescent="0.25">
      <c r="A1023" t="s">
        <v>1161</v>
      </c>
      <c r="B1023" t="s">
        <v>1162</v>
      </c>
      <c r="C1023" t="s">
        <v>1163</v>
      </c>
      <c r="D1023" t="s">
        <v>1164</v>
      </c>
      <c r="E1023">
        <v>-123.16063509999999</v>
      </c>
    </row>
    <row r="1024" spans="1:5" x14ac:dyDescent="0.25">
      <c r="A1024" t="s">
        <v>1165</v>
      </c>
      <c r="B1024" t="s">
        <v>2</v>
      </c>
      <c r="C1024" t="s">
        <v>1166</v>
      </c>
    </row>
    <row r="1026" spans="1:5" x14ac:dyDescent="0.25">
      <c r="A1026" t="s">
        <v>1167</v>
      </c>
    </row>
    <row r="1027" spans="1:5" x14ac:dyDescent="0.25">
      <c r="A1027" t="s">
        <v>1168</v>
      </c>
    </row>
    <row r="1028" spans="1:5" x14ac:dyDescent="0.25">
      <c r="A1028" t="s">
        <v>467</v>
      </c>
      <c r="B1028" t="s">
        <v>1169</v>
      </c>
      <c r="C1028" t="s">
        <v>1170</v>
      </c>
      <c r="D1028" t="s">
        <v>1171</v>
      </c>
      <c r="E1028">
        <v>-123.09170829999999</v>
      </c>
    </row>
    <row r="1029" spans="1:5" x14ac:dyDescent="0.25">
      <c r="A1029" t="s">
        <v>1172</v>
      </c>
      <c r="B1029" t="s">
        <v>2</v>
      </c>
      <c r="C1029" t="s">
        <v>1173</v>
      </c>
      <c r="D1029" t="s">
        <v>1174</v>
      </c>
    </row>
    <row r="1031" spans="1:5" x14ac:dyDescent="0.25">
      <c r="A1031" t="s">
        <v>1175</v>
      </c>
      <c r="B1031" t="s">
        <v>1176</v>
      </c>
    </row>
    <row r="1033" spans="1:5" x14ac:dyDescent="0.25">
      <c r="A1033" t="s">
        <v>1177</v>
      </c>
    </row>
    <row r="1035" spans="1:5" x14ac:dyDescent="0.25">
      <c r="A1035" t="s">
        <v>30</v>
      </c>
    </row>
    <row r="1036" spans="1:5" x14ac:dyDescent="0.25">
      <c r="A1036" t="s">
        <v>1178</v>
      </c>
    </row>
    <row r="1037" spans="1:5" x14ac:dyDescent="0.25">
      <c r="A1037" t="s">
        <v>1179</v>
      </c>
    </row>
    <row r="1038" spans="1:5" x14ac:dyDescent="0.25">
      <c r="A1038" t="s">
        <v>22</v>
      </c>
      <c r="B1038" t="s">
        <v>1180</v>
      </c>
    </row>
    <row r="1039" spans="1:5" x14ac:dyDescent="0.25">
      <c r="A1039" t="s">
        <v>1181</v>
      </c>
    </row>
    <row r="1040" spans="1:5" x14ac:dyDescent="0.25">
      <c r="A1040" t="s">
        <v>1182</v>
      </c>
    </row>
    <row r="1041" spans="1:5" x14ac:dyDescent="0.25">
      <c r="A1041" t="s">
        <v>1183</v>
      </c>
      <c r="B1041" t="s">
        <v>1184</v>
      </c>
      <c r="C1041" t="s">
        <v>1185</v>
      </c>
      <c r="D1041">
        <v>-123.07740800000001</v>
      </c>
    </row>
    <row r="1042" spans="1:5" x14ac:dyDescent="0.25">
      <c r="A1042" t="s">
        <v>1186</v>
      </c>
      <c r="B1042" t="s">
        <v>2</v>
      </c>
      <c r="C1042" t="s">
        <v>1187</v>
      </c>
    </row>
    <row r="1044" spans="1:5" x14ac:dyDescent="0.25">
      <c r="A1044" t="s">
        <v>1188</v>
      </c>
    </row>
    <row r="1046" spans="1:5" x14ac:dyDescent="0.25">
      <c r="A1046" t="s">
        <v>1189</v>
      </c>
    </row>
    <row r="1047" spans="1:5" x14ac:dyDescent="0.25">
      <c r="A1047" t="s">
        <v>1179</v>
      </c>
    </row>
    <row r="1048" spans="1:5" x14ac:dyDescent="0.25">
      <c r="A1048" t="s">
        <v>22</v>
      </c>
      <c r="B1048" t="s">
        <v>1180</v>
      </c>
    </row>
    <row r="1049" spans="1:5" x14ac:dyDescent="0.25">
      <c r="A1049" t="s">
        <v>1181</v>
      </c>
    </row>
    <row r="1050" spans="1:5" x14ac:dyDescent="0.25">
      <c r="A1050" t="s">
        <v>1182</v>
      </c>
    </row>
    <row r="1051" spans="1:5" x14ac:dyDescent="0.25">
      <c r="A1051" t="s">
        <v>1183</v>
      </c>
      <c r="B1051" t="s">
        <v>1184</v>
      </c>
      <c r="C1051" t="s">
        <v>1185</v>
      </c>
      <c r="D1051">
        <v>-123.07740800000001</v>
      </c>
    </row>
    <row r="1052" spans="1:5" x14ac:dyDescent="0.25">
      <c r="A1052" t="s">
        <v>1190</v>
      </c>
      <c r="B1052" t="s">
        <v>2</v>
      </c>
      <c r="C1052" t="s">
        <v>1191</v>
      </c>
    </row>
    <row r="1053" spans="1:5" x14ac:dyDescent="0.25">
      <c r="A1053" t="s">
        <v>1192</v>
      </c>
    </row>
    <row r="1054" spans="1:5" x14ac:dyDescent="0.25">
      <c r="A1054" t="s">
        <v>22</v>
      </c>
      <c r="B1054" t="s">
        <v>1193</v>
      </c>
    </row>
    <row r="1055" spans="1:5" x14ac:dyDescent="0.25">
      <c r="A1055" t="s">
        <v>123</v>
      </c>
      <c r="B1055" t="s">
        <v>1194</v>
      </c>
      <c r="C1055" t="s">
        <v>1195</v>
      </c>
      <c r="D1055" t="s">
        <v>1196</v>
      </c>
      <c r="E1055">
        <v>-123.1396302</v>
      </c>
    </row>
    <row r="1056" spans="1:5" x14ac:dyDescent="0.25">
      <c r="A1056" t="s">
        <v>1197</v>
      </c>
      <c r="B1056" t="s">
        <v>2</v>
      </c>
      <c r="C1056" t="s">
        <v>1198</v>
      </c>
      <c r="D1056" t="s">
        <v>1199</v>
      </c>
    </row>
    <row r="1057" spans="1:5" x14ac:dyDescent="0.25">
      <c r="A1057" t="s">
        <v>64</v>
      </c>
      <c r="B1057" t="s">
        <v>1200</v>
      </c>
    </row>
    <row r="1058" spans="1:5" x14ac:dyDescent="0.25">
      <c r="A1058" t="s">
        <v>22</v>
      </c>
      <c r="B1058" t="s">
        <v>1201</v>
      </c>
      <c r="C1058" t="s">
        <v>1202</v>
      </c>
      <c r="D1058" t="s">
        <v>1203</v>
      </c>
      <c r="E1058">
        <v>-123.0894567</v>
      </c>
    </row>
    <row r="1059" spans="1:5" x14ac:dyDescent="0.25">
      <c r="A1059" t="s">
        <v>1204</v>
      </c>
      <c r="B1059" t="s">
        <v>2</v>
      </c>
      <c r="C1059" t="s">
        <v>1205</v>
      </c>
      <c r="D1059" t="s">
        <v>108</v>
      </c>
    </row>
    <row r="1061" spans="1:5" x14ac:dyDescent="0.25">
      <c r="A1061" t="s">
        <v>1206</v>
      </c>
    </row>
    <row r="1062" spans="1:5" x14ac:dyDescent="0.25">
      <c r="A1062" t="s">
        <v>22</v>
      </c>
      <c r="B1062" t="s">
        <v>1207</v>
      </c>
      <c r="C1062" t="s">
        <v>1208</v>
      </c>
      <c r="D1062" t="s">
        <v>1209</v>
      </c>
      <c r="E1062">
        <v>-123.1307501</v>
      </c>
    </row>
    <row r="1063" spans="1:5" x14ac:dyDescent="0.25">
      <c r="A1063" t="s">
        <v>1210</v>
      </c>
      <c r="B1063" t="s">
        <v>2</v>
      </c>
      <c r="C1063" t="s">
        <v>1211</v>
      </c>
    </row>
    <row r="1064" spans="1:5" x14ac:dyDescent="0.25">
      <c r="A1064" t="s">
        <v>1212</v>
      </c>
    </row>
    <row r="1066" spans="1:5" x14ac:dyDescent="0.25">
      <c r="A1066" t="s">
        <v>1213</v>
      </c>
      <c r="B1066" t="s">
        <v>1214</v>
      </c>
      <c r="C1066" t="s">
        <v>1215</v>
      </c>
    </row>
    <row r="1068" spans="1:5" x14ac:dyDescent="0.25">
      <c r="A1068" t="s">
        <v>1216</v>
      </c>
      <c r="B1068" t="s">
        <v>580</v>
      </c>
      <c r="C1068" t="s">
        <v>1217</v>
      </c>
    </row>
    <row r="1070" spans="1:5" x14ac:dyDescent="0.25">
      <c r="A1070" t="s">
        <v>1218</v>
      </c>
    </row>
    <row r="1071" spans="1:5" x14ac:dyDescent="0.25">
      <c r="A1071" t="s">
        <v>1219</v>
      </c>
    </row>
    <row r="1073" spans="1:5" x14ac:dyDescent="0.25">
      <c r="A1073" t="s">
        <v>1220</v>
      </c>
      <c r="B1073" t="s">
        <v>1221</v>
      </c>
      <c r="C1073" t="s">
        <v>1222</v>
      </c>
    </row>
    <row r="1075" spans="1:5" x14ac:dyDescent="0.25">
      <c r="A1075" t="s">
        <v>1223</v>
      </c>
    </row>
    <row r="1076" spans="1:5" x14ac:dyDescent="0.25">
      <c r="A1076" t="s">
        <v>1224</v>
      </c>
      <c r="B1076" t="s">
        <v>1225</v>
      </c>
    </row>
    <row r="1077" spans="1:5" x14ac:dyDescent="0.25">
      <c r="A1077" t="s">
        <v>1226</v>
      </c>
      <c r="B1077" t="s">
        <v>1227</v>
      </c>
    </row>
    <row r="1078" spans="1:5" x14ac:dyDescent="0.25">
      <c r="A1078" t="s">
        <v>22</v>
      </c>
      <c r="B1078" t="s">
        <v>1228</v>
      </c>
    </row>
    <row r="1079" spans="1:5" x14ac:dyDescent="0.25">
      <c r="A1079" t="s">
        <v>1229</v>
      </c>
    </row>
    <row r="1080" spans="1:5" x14ac:dyDescent="0.25">
      <c r="A1080" t="s">
        <v>22</v>
      </c>
      <c r="B1080" t="s">
        <v>1230</v>
      </c>
      <c r="C1080" t="s">
        <v>1231</v>
      </c>
      <c r="D1080" t="s">
        <v>1232</v>
      </c>
      <c r="E1080">
        <v>-123.12397420000001</v>
      </c>
    </row>
    <row r="1081" spans="1:5" x14ac:dyDescent="0.25">
      <c r="A1081" t="s">
        <v>1233</v>
      </c>
      <c r="B1081" t="s">
        <v>2</v>
      </c>
      <c r="C1081" t="s">
        <v>1234</v>
      </c>
    </row>
    <row r="1082" spans="1:5" x14ac:dyDescent="0.25">
      <c r="A1082" t="s">
        <v>1235</v>
      </c>
    </row>
    <row r="1084" spans="1:5" x14ac:dyDescent="0.25">
      <c r="A1084" t="s">
        <v>1213</v>
      </c>
      <c r="B1084" t="s">
        <v>1214</v>
      </c>
      <c r="C1084" t="s">
        <v>1215</v>
      </c>
    </row>
    <row r="1086" spans="1:5" x14ac:dyDescent="0.25">
      <c r="A1086" t="s">
        <v>1216</v>
      </c>
      <c r="B1086" t="s">
        <v>580</v>
      </c>
      <c r="C1086" t="s">
        <v>1217</v>
      </c>
    </row>
    <row r="1088" spans="1:5" x14ac:dyDescent="0.25">
      <c r="A1088" t="s">
        <v>1218</v>
      </c>
    </row>
    <row r="1089" spans="1:5" x14ac:dyDescent="0.25">
      <c r="A1089" t="s">
        <v>1219</v>
      </c>
    </row>
    <row r="1091" spans="1:5" x14ac:dyDescent="0.25">
      <c r="A1091" t="s">
        <v>1220</v>
      </c>
      <c r="B1091" t="s">
        <v>1221</v>
      </c>
      <c r="C1091" t="s">
        <v>1222</v>
      </c>
    </row>
    <row r="1093" spans="1:5" x14ac:dyDescent="0.25">
      <c r="A1093" t="s">
        <v>1223</v>
      </c>
    </row>
    <row r="1094" spans="1:5" x14ac:dyDescent="0.25">
      <c r="A1094" t="s">
        <v>1224</v>
      </c>
      <c r="B1094" t="s">
        <v>1225</v>
      </c>
    </row>
    <row r="1095" spans="1:5" x14ac:dyDescent="0.25">
      <c r="A1095" t="s">
        <v>1226</v>
      </c>
      <c r="B1095" t="s">
        <v>1227</v>
      </c>
    </row>
    <row r="1096" spans="1:5" x14ac:dyDescent="0.25">
      <c r="A1096" t="s">
        <v>22</v>
      </c>
      <c r="B1096" t="s">
        <v>1228</v>
      </c>
    </row>
    <row r="1097" spans="1:5" x14ac:dyDescent="0.25">
      <c r="A1097" t="s">
        <v>1229</v>
      </c>
    </row>
    <row r="1098" spans="1:5" x14ac:dyDescent="0.25">
      <c r="A1098" t="s">
        <v>22</v>
      </c>
      <c r="B1098" t="s">
        <v>1236</v>
      </c>
      <c r="C1098" t="s">
        <v>1237</v>
      </c>
      <c r="D1098" t="s">
        <v>1238</v>
      </c>
      <c r="E1098">
        <v>-123.1241356</v>
      </c>
    </row>
    <row r="1099" spans="1:5" x14ac:dyDescent="0.25">
      <c r="A1099" t="s">
        <v>1239</v>
      </c>
      <c r="B1099" t="s">
        <v>2</v>
      </c>
      <c r="C1099" t="s">
        <v>1211</v>
      </c>
    </row>
    <row r="1100" spans="1:5" x14ac:dyDescent="0.25">
      <c r="A1100" t="s">
        <v>1240</v>
      </c>
    </row>
    <row r="1102" spans="1:5" x14ac:dyDescent="0.25">
      <c r="A1102" t="s">
        <v>1213</v>
      </c>
      <c r="B1102" t="s">
        <v>1214</v>
      </c>
      <c r="C1102" t="s">
        <v>1215</v>
      </c>
    </row>
    <row r="1104" spans="1:5" x14ac:dyDescent="0.25">
      <c r="A1104" t="s">
        <v>1216</v>
      </c>
      <c r="B1104" t="s">
        <v>580</v>
      </c>
      <c r="C1104" t="s">
        <v>1217</v>
      </c>
    </row>
    <row r="1106" spans="1:5" x14ac:dyDescent="0.25">
      <c r="A1106" t="s">
        <v>1218</v>
      </c>
    </row>
    <row r="1107" spans="1:5" x14ac:dyDescent="0.25">
      <c r="A1107" t="s">
        <v>1219</v>
      </c>
    </row>
    <row r="1109" spans="1:5" x14ac:dyDescent="0.25">
      <c r="A1109" t="s">
        <v>1220</v>
      </c>
      <c r="B1109" t="s">
        <v>1221</v>
      </c>
      <c r="C1109" t="s">
        <v>1222</v>
      </c>
    </row>
    <row r="1111" spans="1:5" x14ac:dyDescent="0.25">
      <c r="A1111" t="s">
        <v>1223</v>
      </c>
    </row>
    <row r="1112" spans="1:5" x14ac:dyDescent="0.25">
      <c r="A1112" t="s">
        <v>1224</v>
      </c>
      <c r="B1112" t="s">
        <v>1225</v>
      </c>
    </row>
    <row r="1113" spans="1:5" x14ac:dyDescent="0.25">
      <c r="A1113" t="s">
        <v>1226</v>
      </c>
      <c r="B1113" t="s">
        <v>1227</v>
      </c>
    </row>
    <row r="1114" spans="1:5" x14ac:dyDescent="0.25">
      <c r="A1114" t="s">
        <v>22</v>
      </c>
      <c r="B1114" t="s">
        <v>1228</v>
      </c>
    </row>
    <row r="1115" spans="1:5" x14ac:dyDescent="0.25">
      <c r="A1115" t="s">
        <v>1229</v>
      </c>
    </row>
    <row r="1116" spans="1:5" x14ac:dyDescent="0.25">
      <c r="A1116" t="s">
        <v>22</v>
      </c>
      <c r="B1116" t="s">
        <v>1241</v>
      </c>
      <c r="C1116" t="s">
        <v>1242</v>
      </c>
      <c r="D1116" t="s">
        <v>1243</v>
      </c>
      <c r="E1116">
        <v>-123.123262</v>
      </c>
    </row>
    <row r="1117" spans="1:5" x14ac:dyDescent="0.25">
      <c r="A1117" t="s">
        <v>1244</v>
      </c>
      <c r="B1117" t="s">
        <v>2</v>
      </c>
      <c r="C1117" t="s">
        <v>1245</v>
      </c>
    </row>
    <row r="1119" spans="1:5" x14ac:dyDescent="0.25">
      <c r="A1119" t="s">
        <v>1246</v>
      </c>
    </row>
    <row r="1121" spans="1:5" x14ac:dyDescent="0.25">
      <c r="A1121" t="s">
        <v>1247</v>
      </c>
    </row>
    <row r="1122" spans="1:5" x14ac:dyDescent="0.25">
      <c r="A1122" t="s">
        <v>1248</v>
      </c>
    </row>
    <row r="1124" spans="1:5" x14ac:dyDescent="0.25">
      <c r="A1124" t="s">
        <v>1249</v>
      </c>
    </row>
    <row r="1126" spans="1:5" x14ac:dyDescent="0.25">
      <c r="A1126" t="s">
        <v>1250</v>
      </c>
    </row>
    <row r="1127" spans="1:5" x14ac:dyDescent="0.25">
      <c r="A1127" t="s">
        <v>22</v>
      </c>
      <c r="B1127" t="s">
        <v>1251</v>
      </c>
      <c r="C1127" t="s">
        <v>1252</v>
      </c>
      <c r="D1127" t="s">
        <v>1253</v>
      </c>
    </row>
    <row r="1128" spans="1:5" x14ac:dyDescent="0.25">
      <c r="A1128" t="s">
        <v>1254</v>
      </c>
    </row>
    <row r="1129" spans="1:5" x14ac:dyDescent="0.25">
      <c r="A1129" t="s">
        <v>361</v>
      </c>
      <c r="B1129" t="s">
        <v>1255</v>
      </c>
      <c r="C1129" t="s">
        <v>1256</v>
      </c>
      <c r="D1129" t="s">
        <v>1257</v>
      </c>
      <c r="E1129">
        <v>-123.1007742</v>
      </c>
    </row>
    <row r="1130" spans="1:5" x14ac:dyDescent="0.25">
      <c r="A1130" t="s">
        <v>1258</v>
      </c>
      <c r="B1130" t="s">
        <v>2</v>
      </c>
      <c r="C1130" t="s">
        <v>1259</v>
      </c>
    </row>
    <row r="1132" spans="1:5" x14ac:dyDescent="0.25">
      <c r="A1132" t="s">
        <v>1260</v>
      </c>
    </row>
    <row r="1134" spans="1:5" x14ac:dyDescent="0.25">
      <c r="A1134" t="s">
        <v>1247</v>
      </c>
    </row>
    <row r="1135" spans="1:5" x14ac:dyDescent="0.25">
      <c r="A1135" t="s">
        <v>1248</v>
      </c>
    </row>
    <row r="1137" spans="1:5" x14ac:dyDescent="0.25">
      <c r="A1137" t="s">
        <v>1261</v>
      </c>
    </row>
    <row r="1138" spans="1:5" x14ac:dyDescent="0.25">
      <c r="A1138" t="s">
        <v>22</v>
      </c>
      <c r="B1138" t="s">
        <v>1262</v>
      </c>
    </row>
    <row r="1139" spans="1:5" x14ac:dyDescent="0.25">
      <c r="A1139" t="s">
        <v>1254</v>
      </c>
    </row>
    <row r="1140" spans="1:5" x14ac:dyDescent="0.25">
      <c r="A1140" t="s">
        <v>361</v>
      </c>
      <c r="B1140" t="s">
        <v>1263</v>
      </c>
      <c r="C1140" t="s">
        <v>1264</v>
      </c>
      <c r="D1140" t="s">
        <v>1265</v>
      </c>
      <c r="E1140">
        <v>-123.1014059</v>
      </c>
    </row>
    <row r="1141" spans="1:5" x14ac:dyDescent="0.25">
      <c r="A1141" t="s">
        <v>1266</v>
      </c>
      <c r="B1141" t="s">
        <v>2</v>
      </c>
      <c r="C1141" t="s">
        <v>1267</v>
      </c>
    </row>
    <row r="1143" spans="1:5" x14ac:dyDescent="0.25">
      <c r="A1143" t="s">
        <v>1268</v>
      </c>
    </row>
    <row r="1144" spans="1:5" x14ac:dyDescent="0.25">
      <c r="A1144" t="s">
        <v>1269</v>
      </c>
      <c r="B1144" t="s">
        <v>1270</v>
      </c>
      <c r="C1144" t="s">
        <v>1271</v>
      </c>
      <c r="D1144" t="s">
        <v>1272</v>
      </c>
      <c r="E1144" t="s">
        <v>1273</v>
      </c>
    </row>
    <row r="1145" spans="1:5" x14ac:dyDescent="0.25">
      <c r="A1145" t="s">
        <v>1274</v>
      </c>
      <c r="B1145" t="s">
        <v>1275</v>
      </c>
    </row>
    <row r="1147" spans="1:5" x14ac:dyDescent="0.25">
      <c r="A1147" t="s">
        <v>1276</v>
      </c>
    </row>
    <row r="1149" spans="1:5" x14ac:dyDescent="0.25">
      <c r="A1149" t="s">
        <v>1277</v>
      </c>
    </row>
    <row r="1151" spans="1:5" x14ac:dyDescent="0.25">
      <c r="A1151" t="s">
        <v>1278</v>
      </c>
      <c r="B1151" t="s">
        <v>99</v>
      </c>
      <c r="C1151" t="s">
        <v>727</v>
      </c>
      <c r="D1151" t="s">
        <v>101</v>
      </c>
      <c r="E1151" t="s">
        <v>1279</v>
      </c>
    </row>
    <row r="1152" spans="1:5" x14ac:dyDescent="0.25">
      <c r="A1152" t="s">
        <v>22</v>
      </c>
      <c r="B1152" t="s">
        <v>1280</v>
      </c>
    </row>
    <row r="1153" spans="1:5" x14ac:dyDescent="0.25">
      <c r="A1153" t="s">
        <v>22</v>
      </c>
      <c r="B1153" t="s">
        <v>1281</v>
      </c>
      <c r="C1153" t="s">
        <v>1282</v>
      </c>
      <c r="D1153" t="s">
        <v>1283</v>
      </c>
      <c r="E1153">
        <v>-123.1251005</v>
      </c>
    </row>
    <row r="1154" spans="1:5" x14ac:dyDescent="0.25">
      <c r="A1154" t="s">
        <v>1284</v>
      </c>
      <c r="B1154" t="s">
        <v>2</v>
      </c>
      <c r="C1154" t="s">
        <v>1285</v>
      </c>
    </row>
    <row r="1156" spans="1:5" x14ac:dyDescent="0.25">
      <c r="A1156" t="s">
        <v>1286</v>
      </c>
      <c r="B1156" t="s">
        <v>1287</v>
      </c>
    </row>
    <row r="1158" spans="1:5" x14ac:dyDescent="0.25">
      <c r="A1158" t="s">
        <v>1288</v>
      </c>
      <c r="B1158" t="s">
        <v>1289</v>
      </c>
    </row>
    <row r="1159" spans="1:5" x14ac:dyDescent="0.25">
      <c r="A1159" t="s">
        <v>442</v>
      </c>
    </row>
    <row r="1160" spans="1:5" x14ac:dyDescent="0.25">
      <c r="A1160" t="s">
        <v>22</v>
      </c>
      <c r="B1160" t="s">
        <v>1290</v>
      </c>
    </row>
    <row r="1161" spans="1:5" x14ac:dyDescent="0.25">
      <c r="A1161" t="s">
        <v>22</v>
      </c>
      <c r="B1161" t="s">
        <v>1291</v>
      </c>
      <c r="C1161" t="s">
        <v>1292</v>
      </c>
      <c r="D1161" t="s">
        <v>1293</v>
      </c>
      <c r="E1161">
        <v>-123.1666331</v>
      </c>
    </row>
    <row r="1162" spans="1:5" x14ac:dyDescent="0.25">
      <c r="A1162" t="s">
        <v>1294</v>
      </c>
      <c r="B1162" t="s">
        <v>2</v>
      </c>
      <c r="C1162" t="s">
        <v>1295</v>
      </c>
    </row>
    <row r="1164" spans="1:5" x14ac:dyDescent="0.25">
      <c r="A1164" t="s">
        <v>1296</v>
      </c>
      <c r="B1164" t="s">
        <v>1297</v>
      </c>
      <c r="C1164" t="s">
        <v>171</v>
      </c>
    </row>
    <row r="1166" spans="1:5" x14ac:dyDescent="0.25">
      <c r="A1166" t="s">
        <v>1298</v>
      </c>
      <c r="B1166" t="s">
        <v>1299</v>
      </c>
    </row>
    <row r="1167" spans="1:5" x14ac:dyDescent="0.25">
      <c r="A1167" t="s">
        <v>1300</v>
      </c>
    </row>
    <row r="1168" spans="1:5" x14ac:dyDescent="0.25">
      <c r="A1168" t="s">
        <v>1301</v>
      </c>
    </row>
    <row r="1170" spans="1:5" x14ac:dyDescent="0.25">
      <c r="A1170" t="s">
        <v>182</v>
      </c>
    </row>
    <row r="1172" spans="1:5" x14ac:dyDescent="0.25">
      <c r="A1172" t="s">
        <v>183</v>
      </c>
    </row>
    <row r="1174" spans="1:5" x14ac:dyDescent="0.25">
      <c r="A1174" t="s">
        <v>1302</v>
      </c>
    </row>
    <row r="1175" spans="1:5" x14ac:dyDescent="0.25">
      <c r="A1175" t="s">
        <v>1303</v>
      </c>
    </row>
    <row r="1177" spans="1:5" x14ac:dyDescent="0.25">
      <c r="A1177" t="s">
        <v>342</v>
      </c>
      <c r="B1177" t="s">
        <v>1156</v>
      </c>
    </row>
    <row r="1179" spans="1:5" x14ac:dyDescent="0.25">
      <c r="A1179" t="s">
        <v>1158</v>
      </c>
    </row>
    <row r="1181" spans="1:5" x14ac:dyDescent="0.25">
      <c r="A1181" t="s">
        <v>1304</v>
      </c>
    </row>
    <row r="1182" spans="1:5" x14ac:dyDescent="0.25">
      <c r="A1182" t="s">
        <v>22</v>
      </c>
      <c r="B1182" t="s">
        <v>1305</v>
      </c>
    </row>
    <row r="1183" spans="1:5" x14ac:dyDescent="0.25">
      <c r="A1183" t="s">
        <v>22</v>
      </c>
      <c r="B1183" t="s">
        <v>1306</v>
      </c>
      <c r="C1183" t="s">
        <v>1307</v>
      </c>
      <c r="D1183" t="s">
        <v>1308</v>
      </c>
      <c r="E1183">
        <v>-123.0630305</v>
      </c>
    </row>
    <row r="1184" spans="1:5" x14ac:dyDescent="0.25">
      <c r="A1184" t="s">
        <v>1309</v>
      </c>
      <c r="B1184" t="s">
        <v>2</v>
      </c>
      <c r="C1184" t="s">
        <v>1310</v>
      </c>
    </row>
    <row r="1186" spans="1:6" x14ac:dyDescent="0.25">
      <c r="A1186" t="s">
        <v>1311</v>
      </c>
      <c r="B1186" t="s">
        <v>1312</v>
      </c>
    </row>
    <row r="1188" spans="1:6" x14ac:dyDescent="0.25">
      <c r="A1188" t="s">
        <v>1313</v>
      </c>
      <c r="B1188" t="s">
        <v>1314</v>
      </c>
    </row>
    <row r="1190" spans="1:6" x14ac:dyDescent="0.25">
      <c r="A1190" t="s">
        <v>1315</v>
      </c>
      <c r="B1190" t="s">
        <v>1316</v>
      </c>
    </row>
    <row r="1192" spans="1:6" x14ac:dyDescent="0.25">
      <c r="A1192" t="s">
        <v>1317</v>
      </c>
      <c r="B1192" t="s">
        <v>1318</v>
      </c>
    </row>
    <row r="1193" spans="1:6" x14ac:dyDescent="0.25">
      <c r="A1193" t="s">
        <v>22</v>
      </c>
      <c r="B1193" t="s">
        <v>1319</v>
      </c>
    </row>
    <row r="1194" spans="1:6" x14ac:dyDescent="0.25">
      <c r="A1194" t="s">
        <v>1320</v>
      </c>
    </row>
    <row r="1195" spans="1:6" x14ac:dyDescent="0.25">
      <c r="A1195" t="s">
        <v>22</v>
      </c>
      <c r="B1195" t="s">
        <v>1321</v>
      </c>
      <c r="C1195" t="s">
        <v>1322</v>
      </c>
      <c r="D1195" t="s">
        <v>1323</v>
      </c>
      <c r="E1195">
        <v>-123.079066</v>
      </c>
    </row>
    <row r="1196" spans="1:6" x14ac:dyDescent="0.25">
      <c r="A1196" t="s">
        <v>1324</v>
      </c>
      <c r="B1196" t="s">
        <v>2</v>
      </c>
      <c r="C1196" t="s">
        <v>1325</v>
      </c>
    </row>
    <row r="1198" spans="1:6" x14ac:dyDescent="0.25">
      <c r="A1198" t="s">
        <v>1326</v>
      </c>
      <c r="B1198" t="s">
        <v>1327</v>
      </c>
      <c r="C1198" t="s">
        <v>1328</v>
      </c>
      <c r="D1198" t="s">
        <v>1329</v>
      </c>
      <c r="E1198" t="s">
        <v>1330</v>
      </c>
      <c r="F1198" t="s">
        <v>1331</v>
      </c>
    </row>
    <row r="1200" spans="1:6" x14ac:dyDescent="0.25">
      <c r="A1200" t="s">
        <v>1332</v>
      </c>
    </row>
    <row r="1202" spans="1:5" x14ac:dyDescent="0.25">
      <c r="A1202" t="s">
        <v>1333</v>
      </c>
    </row>
    <row r="1204" spans="1:5" x14ac:dyDescent="0.25">
      <c r="A1204" t="s">
        <v>1334</v>
      </c>
    </row>
    <row r="1205" spans="1:5" x14ac:dyDescent="0.25">
      <c r="A1205" t="s">
        <v>629</v>
      </c>
    </row>
    <row r="1206" spans="1:5" x14ac:dyDescent="0.25">
      <c r="A1206" t="s">
        <v>22</v>
      </c>
      <c r="B1206" t="s">
        <v>1335</v>
      </c>
      <c r="C1206" t="s">
        <v>1336</v>
      </c>
      <c r="D1206" t="s">
        <v>1337</v>
      </c>
      <c r="E1206">
        <v>-123.17524040000001</v>
      </c>
    </row>
    <row r="1207" spans="1:5" x14ac:dyDescent="0.25">
      <c r="A1207" t="s">
        <v>1338</v>
      </c>
      <c r="B1207" t="s">
        <v>2</v>
      </c>
      <c r="C1207" t="s">
        <v>1339</v>
      </c>
    </row>
    <row r="1209" spans="1:5" x14ac:dyDescent="0.25">
      <c r="A1209" t="s">
        <v>1340</v>
      </c>
      <c r="B1209" t="s">
        <v>1341</v>
      </c>
    </row>
    <row r="1211" spans="1:5" x14ac:dyDescent="0.25">
      <c r="A1211" t="s">
        <v>1342</v>
      </c>
    </row>
    <row r="1213" spans="1:5" x14ac:dyDescent="0.25">
      <c r="A1213" t="s">
        <v>1343</v>
      </c>
    </row>
    <row r="1215" spans="1:5" x14ac:dyDescent="0.25">
      <c r="A1215" t="s">
        <v>1344</v>
      </c>
      <c r="B1215" t="s">
        <v>1345</v>
      </c>
    </row>
    <row r="1216" spans="1:5" x14ac:dyDescent="0.25">
      <c r="A1216" t="s">
        <v>22</v>
      </c>
      <c r="B1216" t="s">
        <v>1346</v>
      </c>
    </row>
    <row r="1217" spans="1:5" x14ac:dyDescent="0.25">
      <c r="A1217" t="s">
        <v>22</v>
      </c>
      <c r="B1217" t="s">
        <v>1347</v>
      </c>
      <c r="C1217" t="s">
        <v>1348</v>
      </c>
      <c r="D1217" t="s">
        <v>1349</v>
      </c>
      <c r="E1217">
        <v>-123.2077546</v>
      </c>
    </row>
    <row r="1218" spans="1:5" x14ac:dyDescent="0.25">
      <c r="A1218" t="s">
        <v>1350</v>
      </c>
      <c r="B1218" t="s">
        <v>2</v>
      </c>
      <c r="C1218" t="s">
        <v>1351</v>
      </c>
    </row>
    <row r="1220" spans="1:5" x14ac:dyDescent="0.25">
      <c r="A1220" t="s">
        <v>1352</v>
      </c>
    </row>
    <row r="1222" spans="1:5" x14ac:dyDescent="0.25">
      <c r="A1222" t="s">
        <v>1353</v>
      </c>
    </row>
    <row r="1223" spans="1:5" x14ac:dyDescent="0.25">
      <c r="A1223" t="s">
        <v>1354</v>
      </c>
    </row>
    <row r="1224" spans="1:5" x14ac:dyDescent="0.25">
      <c r="A1224" t="s">
        <v>1355</v>
      </c>
    </row>
    <row r="1225" spans="1:5" x14ac:dyDescent="0.25">
      <c r="A1225" t="s">
        <v>1356</v>
      </c>
    </row>
    <row r="1226" spans="1:5" x14ac:dyDescent="0.25">
      <c r="A1226" t="s">
        <v>1357</v>
      </c>
    </row>
    <row r="1227" spans="1:5" x14ac:dyDescent="0.25">
      <c r="A1227" t="s">
        <v>1358</v>
      </c>
    </row>
    <row r="1228" spans="1:5" x14ac:dyDescent="0.25">
      <c r="A1228" t="s">
        <v>1359</v>
      </c>
    </row>
    <row r="1229" spans="1:5" x14ac:dyDescent="0.25">
      <c r="A1229" t="s">
        <v>1360</v>
      </c>
    </row>
    <row r="1231" spans="1:5" x14ac:dyDescent="0.25">
      <c r="A1231" t="s">
        <v>1361</v>
      </c>
    </row>
    <row r="1232" spans="1:5" x14ac:dyDescent="0.25">
      <c r="A1232" t="s">
        <v>22</v>
      </c>
      <c r="B1232" t="s">
        <v>1362</v>
      </c>
    </row>
    <row r="1233" spans="1:5" x14ac:dyDescent="0.25">
      <c r="A1233" t="s">
        <v>800</v>
      </c>
    </row>
    <row r="1234" spans="1:5" x14ac:dyDescent="0.25">
      <c r="A1234" t="s">
        <v>645</v>
      </c>
      <c r="B1234" t="s">
        <v>1363</v>
      </c>
      <c r="C1234" t="s">
        <v>1364</v>
      </c>
      <c r="D1234" t="s">
        <v>1365</v>
      </c>
      <c r="E1234">
        <v>-123.11301640000001</v>
      </c>
    </row>
    <row r="1235" spans="1:5" x14ac:dyDescent="0.25">
      <c r="A1235" t="s">
        <v>1366</v>
      </c>
      <c r="B1235" t="s">
        <v>2</v>
      </c>
      <c r="C1235" t="s">
        <v>1367</v>
      </c>
    </row>
    <row r="1237" spans="1:5" x14ac:dyDescent="0.25">
      <c r="A1237" t="s">
        <v>824</v>
      </c>
      <c r="B1237" t="s">
        <v>825</v>
      </c>
      <c r="C1237">
        <v>2021</v>
      </c>
    </row>
    <row r="1239" spans="1:5" x14ac:dyDescent="0.25">
      <c r="A1239" t="s">
        <v>1368</v>
      </c>
    </row>
    <row r="1240" spans="1:5" x14ac:dyDescent="0.25">
      <c r="A1240" t="s">
        <v>1369</v>
      </c>
    </row>
    <row r="1241" spans="1:5" x14ac:dyDescent="0.25">
      <c r="A1241" t="s">
        <v>1370</v>
      </c>
    </row>
    <row r="1242" spans="1:5" x14ac:dyDescent="0.25">
      <c r="A1242" t="s">
        <v>1371</v>
      </c>
    </row>
    <row r="1243" spans="1:5" x14ac:dyDescent="0.25">
      <c r="A1243" t="s">
        <v>22</v>
      </c>
      <c r="B1243" t="s">
        <v>831</v>
      </c>
    </row>
    <row r="1244" spans="1:5" x14ac:dyDescent="0.25">
      <c r="A1244" t="s">
        <v>22</v>
      </c>
      <c r="B1244" t="s">
        <v>1372</v>
      </c>
      <c r="C1244" t="s">
        <v>1373</v>
      </c>
      <c r="D1244" t="s">
        <v>1374</v>
      </c>
      <c r="E1244">
        <v>-123.1193327</v>
      </c>
    </row>
    <row r="1245" spans="1:5" x14ac:dyDescent="0.25">
      <c r="A1245" t="s">
        <v>1375</v>
      </c>
      <c r="B1245" t="s">
        <v>2</v>
      </c>
      <c r="C1245" t="s">
        <v>1376</v>
      </c>
    </row>
    <row r="1247" spans="1:5" x14ac:dyDescent="0.25">
      <c r="A1247" t="s">
        <v>824</v>
      </c>
      <c r="B1247" t="s">
        <v>825</v>
      </c>
      <c r="C1247">
        <v>2021</v>
      </c>
    </row>
    <row r="1249" spans="1:5" x14ac:dyDescent="0.25">
      <c r="A1249" t="s">
        <v>639</v>
      </c>
    </row>
    <row r="1250" spans="1:5" x14ac:dyDescent="0.25">
      <c r="A1250" t="s">
        <v>826</v>
      </c>
    </row>
    <row r="1251" spans="1:5" x14ac:dyDescent="0.25">
      <c r="A1251" t="s">
        <v>827</v>
      </c>
    </row>
    <row r="1252" spans="1:5" x14ac:dyDescent="0.25">
      <c r="A1252" t="s">
        <v>828</v>
      </c>
    </row>
    <row r="1253" spans="1:5" x14ac:dyDescent="0.25">
      <c r="A1253" t="s">
        <v>829</v>
      </c>
    </row>
    <row r="1254" spans="1:5" x14ac:dyDescent="0.25">
      <c r="A1254" t="s">
        <v>830</v>
      </c>
    </row>
    <row r="1255" spans="1:5" x14ac:dyDescent="0.25">
      <c r="A1255" t="s">
        <v>22</v>
      </c>
      <c r="B1255" t="s">
        <v>831</v>
      </c>
    </row>
    <row r="1256" spans="1:5" x14ac:dyDescent="0.25">
      <c r="A1256" t="s">
        <v>22</v>
      </c>
      <c r="B1256" t="s">
        <v>1377</v>
      </c>
      <c r="C1256" t="s">
        <v>1378</v>
      </c>
      <c r="D1256" t="s">
        <v>1379</v>
      </c>
      <c r="E1256">
        <v>-123.1195658</v>
      </c>
    </row>
    <row r="1257" spans="1:5" x14ac:dyDescent="0.25">
      <c r="A1257" t="s">
        <v>1380</v>
      </c>
      <c r="B1257" t="s">
        <v>2</v>
      </c>
      <c r="C1257" t="s">
        <v>1381</v>
      </c>
    </row>
    <row r="1259" spans="1:5" x14ac:dyDescent="0.25">
      <c r="A1259" t="s">
        <v>1382</v>
      </c>
      <c r="B1259" t="s">
        <v>331</v>
      </c>
    </row>
    <row r="1261" spans="1:5" x14ac:dyDescent="0.25">
      <c r="A1261" t="s">
        <v>1383</v>
      </c>
    </row>
    <row r="1263" spans="1:5" x14ac:dyDescent="0.25">
      <c r="A1263" t="s">
        <v>1384</v>
      </c>
    </row>
    <row r="1265" spans="1:5" x14ac:dyDescent="0.25">
      <c r="A1265" t="s">
        <v>1385</v>
      </c>
    </row>
    <row r="1266" spans="1:5" x14ac:dyDescent="0.25">
      <c r="A1266" t="s">
        <v>1386</v>
      </c>
    </row>
    <row r="1267" spans="1:5" x14ac:dyDescent="0.25">
      <c r="A1267" t="s">
        <v>1387</v>
      </c>
    </row>
    <row r="1268" spans="1:5" x14ac:dyDescent="0.25">
      <c r="A1268" t="s">
        <v>1388</v>
      </c>
    </row>
    <row r="1269" spans="1:5" x14ac:dyDescent="0.25">
      <c r="A1269" t="s">
        <v>1389</v>
      </c>
    </row>
    <row r="1271" spans="1:5" x14ac:dyDescent="0.25">
      <c r="A1271" t="s">
        <v>340</v>
      </c>
    </row>
    <row r="1272" spans="1:5" x14ac:dyDescent="0.25">
      <c r="A1272" t="s">
        <v>341</v>
      </c>
    </row>
    <row r="1273" spans="1:5" x14ac:dyDescent="0.25">
      <c r="A1273" t="s">
        <v>342</v>
      </c>
      <c r="B1273" t="s">
        <v>1390</v>
      </c>
    </row>
    <row r="1274" spans="1:5" x14ac:dyDescent="0.25">
      <c r="A1274" t="s">
        <v>22</v>
      </c>
      <c r="B1274" t="s">
        <v>1391</v>
      </c>
    </row>
    <row r="1275" spans="1:5" x14ac:dyDescent="0.25">
      <c r="A1275" t="s">
        <v>22</v>
      </c>
      <c r="B1275" t="s">
        <v>1392</v>
      </c>
      <c r="C1275" t="s">
        <v>1393</v>
      </c>
      <c r="D1275" t="s">
        <v>1394</v>
      </c>
      <c r="E1275">
        <v>-123.18612640000001</v>
      </c>
    </row>
    <row r="1276" spans="1:5" x14ac:dyDescent="0.25">
      <c r="A1276" t="s">
        <v>1395</v>
      </c>
      <c r="B1276" t="s">
        <v>2</v>
      </c>
      <c r="C1276" t="s">
        <v>1396</v>
      </c>
      <c r="D1276" t="s">
        <v>1397</v>
      </c>
    </row>
    <row r="1278" spans="1:5" x14ac:dyDescent="0.25">
      <c r="A1278" t="s">
        <v>1398</v>
      </c>
    </row>
    <row r="1279" spans="1:5" x14ac:dyDescent="0.25">
      <c r="A1279" t="s">
        <v>442</v>
      </c>
    </row>
    <row r="1280" spans="1:5" x14ac:dyDescent="0.25">
      <c r="A1280" t="s">
        <v>1399</v>
      </c>
      <c r="B1280" t="s">
        <v>1400</v>
      </c>
      <c r="C1280" t="s">
        <v>1401</v>
      </c>
    </row>
    <row r="1282" spans="1:6" x14ac:dyDescent="0.25">
      <c r="A1282" t="s">
        <v>1402</v>
      </c>
    </row>
    <row r="1283" spans="1:6" x14ac:dyDescent="0.25">
      <c r="A1283" t="s">
        <v>1403</v>
      </c>
    </row>
    <row r="1284" spans="1:6" x14ac:dyDescent="0.25">
      <c r="A1284" t="s">
        <v>1404</v>
      </c>
    </row>
    <row r="1285" spans="1:6" x14ac:dyDescent="0.25">
      <c r="A1285" t="s">
        <v>8</v>
      </c>
      <c r="B1285" t="s">
        <v>1405</v>
      </c>
    </row>
    <row r="1286" spans="1:6" x14ac:dyDescent="0.25">
      <c r="A1286" t="s">
        <v>1406</v>
      </c>
    </row>
    <row r="1287" spans="1:6" x14ac:dyDescent="0.25">
      <c r="A1287" t="s">
        <v>8</v>
      </c>
      <c r="B1287" t="s">
        <v>1407</v>
      </c>
      <c r="C1287" t="s">
        <v>1408</v>
      </c>
      <c r="D1287" t="s">
        <v>1409</v>
      </c>
      <c r="E1287">
        <v>-123.0959144</v>
      </c>
    </row>
    <row r="1288" spans="1:6" x14ac:dyDescent="0.25">
      <c r="A1288" t="s">
        <v>1410</v>
      </c>
      <c r="B1288" t="s">
        <v>2</v>
      </c>
      <c r="C1288" t="s">
        <v>1411</v>
      </c>
      <c r="D1288" t="s">
        <v>1412</v>
      </c>
      <c r="E1288" t="s">
        <v>1413</v>
      </c>
      <c r="F1288" t="s">
        <v>1414</v>
      </c>
    </row>
    <row r="1290" spans="1:6" x14ac:dyDescent="0.25">
      <c r="A1290" t="s">
        <v>1415</v>
      </c>
      <c r="B1290" t="s">
        <v>1416</v>
      </c>
      <c r="C1290" t="s">
        <v>1417</v>
      </c>
    </row>
    <row r="1292" spans="1:6" x14ac:dyDescent="0.25">
      <c r="A1292" t="s">
        <v>1418</v>
      </c>
      <c r="B1292" t="s">
        <v>1419</v>
      </c>
      <c r="C1292">
        <v>2021</v>
      </c>
    </row>
    <row r="1294" spans="1:6" x14ac:dyDescent="0.25">
      <c r="A1294" t="s">
        <v>129</v>
      </c>
    </row>
    <row r="1295" spans="1:6" x14ac:dyDescent="0.25">
      <c r="A1295" t="s">
        <v>1420</v>
      </c>
    </row>
    <row r="1296" spans="1:6" x14ac:dyDescent="0.25">
      <c r="A1296" t="s">
        <v>1421</v>
      </c>
    </row>
    <row r="1297" spans="1:5" x14ac:dyDescent="0.25">
      <c r="A1297" t="s">
        <v>1422</v>
      </c>
      <c r="B1297" t="s">
        <v>1423</v>
      </c>
      <c r="C1297" t="s">
        <v>1424</v>
      </c>
      <c r="D1297" t="s">
        <v>1425</v>
      </c>
    </row>
    <row r="1298" spans="1:5" x14ac:dyDescent="0.25">
      <c r="A1298" t="s">
        <v>22</v>
      </c>
      <c r="B1298" t="s">
        <v>1426</v>
      </c>
    </row>
    <row r="1299" spans="1:5" x14ac:dyDescent="0.25">
      <c r="A1299" t="s">
        <v>1427</v>
      </c>
    </row>
    <row r="1300" spans="1:5" x14ac:dyDescent="0.25">
      <c r="A1300" t="s">
        <v>22</v>
      </c>
      <c r="B1300" t="s">
        <v>1428</v>
      </c>
      <c r="C1300" t="s">
        <v>1429</v>
      </c>
      <c r="D1300" t="s">
        <v>1430</v>
      </c>
      <c r="E1300">
        <v>-123.0631695</v>
      </c>
    </row>
    <row r="1301" spans="1:5" x14ac:dyDescent="0.25">
      <c r="A1301" t="s">
        <v>1431</v>
      </c>
      <c r="B1301" t="s">
        <v>2</v>
      </c>
      <c r="C1301" t="s">
        <v>1432</v>
      </c>
    </row>
    <row r="1303" spans="1:5" x14ac:dyDescent="0.25">
      <c r="A1303" t="s">
        <v>1433</v>
      </c>
    </row>
    <row r="1305" spans="1:5" x14ac:dyDescent="0.25">
      <c r="A1305" t="s">
        <v>1434</v>
      </c>
    </row>
    <row r="1307" spans="1:5" x14ac:dyDescent="0.25">
      <c r="A1307" t="s">
        <v>1435</v>
      </c>
    </row>
    <row r="1308" spans="1:5" x14ac:dyDescent="0.25">
      <c r="A1308" t="s">
        <v>22</v>
      </c>
      <c r="B1308" t="s">
        <v>1436</v>
      </c>
      <c r="C1308" t="s">
        <v>1437</v>
      </c>
    </row>
    <row r="1309" spans="1:5" x14ac:dyDescent="0.25">
      <c r="A1309" t="s">
        <v>1438</v>
      </c>
    </row>
    <row r="1310" spans="1:5" x14ac:dyDescent="0.25">
      <c r="A1310" t="s">
        <v>22</v>
      </c>
      <c r="B1310" t="s">
        <v>1439</v>
      </c>
      <c r="C1310" t="s">
        <v>1440</v>
      </c>
      <c r="D1310" t="s">
        <v>1441</v>
      </c>
      <c r="E1310">
        <v>-123.14088409999999</v>
      </c>
    </row>
    <row r="1311" spans="1:5" x14ac:dyDescent="0.25">
      <c r="A1311" t="s">
        <v>1442</v>
      </c>
      <c r="B1311" t="s">
        <v>2</v>
      </c>
      <c r="C1311" t="s">
        <v>1443</v>
      </c>
    </row>
    <row r="1313" spans="1:5" x14ac:dyDescent="0.25">
      <c r="A1313" t="s">
        <v>1433</v>
      </c>
    </row>
    <row r="1315" spans="1:5" x14ac:dyDescent="0.25">
      <c r="A1315" t="s">
        <v>1434</v>
      </c>
    </row>
    <row r="1317" spans="1:5" x14ac:dyDescent="0.25">
      <c r="A1317" t="s">
        <v>1444</v>
      </c>
    </row>
    <row r="1318" spans="1:5" x14ac:dyDescent="0.25">
      <c r="A1318" t="s">
        <v>22</v>
      </c>
      <c r="B1318" t="s">
        <v>1445</v>
      </c>
      <c r="C1318" t="s">
        <v>1446</v>
      </c>
      <c r="D1318" t="s">
        <v>1447</v>
      </c>
    </row>
    <row r="1319" spans="1:5" x14ac:dyDescent="0.25">
      <c r="A1319" t="s">
        <v>1438</v>
      </c>
    </row>
    <row r="1320" spans="1:5" x14ac:dyDescent="0.25">
      <c r="A1320" t="s">
        <v>22</v>
      </c>
      <c r="B1320" t="s">
        <v>1448</v>
      </c>
      <c r="C1320" t="s">
        <v>1449</v>
      </c>
      <c r="D1320" t="s">
        <v>1450</v>
      </c>
      <c r="E1320">
        <v>-123.1408752</v>
      </c>
    </row>
    <row r="1321" spans="1:5" x14ac:dyDescent="0.25">
      <c r="A1321" t="s">
        <v>1451</v>
      </c>
      <c r="B1321" t="s">
        <v>2</v>
      </c>
      <c r="C1321" t="s">
        <v>1452</v>
      </c>
      <c r="D1321" t="s">
        <v>1453</v>
      </c>
    </row>
    <row r="1323" spans="1:5" x14ac:dyDescent="0.25">
      <c r="A1323" t="s">
        <v>702</v>
      </c>
    </row>
    <row r="1324" spans="1:5" x14ac:dyDescent="0.25">
      <c r="A1324" t="s">
        <v>1454</v>
      </c>
    </row>
    <row r="1325" spans="1:5" x14ac:dyDescent="0.25">
      <c r="A1325" t="s">
        <v>1455</v>
      </c>
    </row>
    <row r="1326" spans="1:5" x14ac:dyDescent="0.25">
      <c r="A1326" t="s">
        <v>1456</v>
      </c>
    </row>
    <row r="1327" spans="1:5" x14ac:dyDescent="0.25">
      <c r="A1327" t="s">
        <v>1457</v>
      </c>
    </row>
    <row r="1329" spans="1:6" x14ac:dyDescent="0.25">
      <c r="A1329" t="s">
        <v>187</v>
      </c>
    </row>
    <row r="1331" spans="1:6" x14ac:dyDescent="0.25">
      <c r="A1331" t="s">
        <v>1458</v>
      </c>
    </row>
    <row r="1332" spans="1:6" x14ac:dyDescent="0.25">
      <c r="A1332" t="s">
        <v>22</v>
      </c>
      <c r="B1332" t="s">
        <v>1459</v>
      </c>
    </row>
    <row r="1333" spans="1:6" x14ac:dyDescent="0.25">
      <c r="A1333" t="s">
        <v>22</v>
      </c>
      <c r="B1333" t="s">
        <v>710</v>
      </c>
      <c r="C1333" t="s">
        <v>711</v>
      </c>
      <c r="D1333" t="s">
        <v>712</v>
      </c>
      <c r="E1333">
        <v>-123.041932</v>
      </c>
    </row>
    <row r="1334" spans="1:6" x14ac:dyDescent="0.25">
      <c r="A1334" t="s">
        <v>1460</v>
      </c>
      <c r="B1334" t="s">
        <v>2</v>
      </c>
      <c r="C1334" t="s">
        <v>1461</v>
      </c>
      <c r="D1334" t="s">
        <v>1462</v>
      </c>
      <c r="E1334" t="s">
        <v>1463</v>
      </c>
      <c r="F1334" t="s">
        <v>1464</v>
      </c>
    </row>
    <row r="1336" spans="1:6" x14ac:dyDescent="0.25">
      <c r="A1336" t="s">
        <v>1465</v>
      </c>
    </row>
    <row r="1338" spans="1:6" x14ac:dyDescent="0.25">
      <c r="A1338" t="s">
        <v>1466</v>
      </c>
      <c r="B1338" t="s">
        <v>1316</v>
      </c>
    </row>
    <row r="1339" spans="1:6" x14ac:dyDescent="0.25">
      <c r="A1339" t="s">
        <v>1467</v>
      </c>
      <c r="B1339" t="s">
        <v>1468</v>
      </c>
    </row>
    <row r="1341" spans="1:6" x14ac:dyDescent="0.25">
      <c r="A1341" t="s">
        <v>98</v>
      </c>
      <c r="B1341" t="s">
        <v>99</v>
      </c>
      <c r="C1341" t="s">
        <v>100</v>
      </c>
      <c r="D1341" t="s">
        <v>101</v>
      </c>
      <c r="E1341" t="s">
        <v>1469</v>
      </c>
    </row>
    <row r="1342" spans="1:6" x14ac:dyDescent="0.25">
      <c r="A1342" t="s">
        <v>22</v>
      </c>
      <c r="B1342" t="s">
        <v>1470</v>
      </c>
    </row>
    <row r="1343" spans="1:6" x14ac:dyDescent="0.25">
      <c r="A1343" t="s">
        <v>1471</v>
      </c>
    </row>
    <row r="1344" spans="1:6" x14ac:dyDescent="0.25">
      <c r="A1344" t="s">
        <v>22</v>
      </c>
      <c r="B1344" t="s">
        <v>1472</v>
      </c>
      <c r="C1344" t="s">
        <v>1473</v>
      </c>
      <c r="D1344" t="s">
        <v>1474</v>
      </c>
      <c r="E1344">
        <v>-123.1163892</v>
      </c>
    </row>
    <row r="1345" spans="1:6" x14ac:dyDescent="0.25">
      <c r="A1345" t="s">
        <v>1475</v>
      </c>
      <c r="B1345" t="s">
        <v>2</v>
      </c>
      <c r="C1345" t="s">
        <v>1476</v>
      </c>
      <c r="D1345" t="s">
        <v>964</v>
      </c>
    </row>
    <row r="1347" spans="1:6" x14ac:dyDescent="0.25">
      <c r="A1347" t="s">
        <v>1477</v>
      </c>
    </row>
    <row r="1348" spans="1:6" x14ac:dyDescent="0.25">
      <c r="A1348" t="s">
        <v>22</v>
      </c>
      <c r="B1348" t="s">
        <v>1478</v>
      </c>
    </row>
    <row r="1349" spans="1:6" x14ac:dyDescent="0.25">
      <c r="A1349" t="s">
        <v>22</v>
      </c>
      <c r="B1349" t="s">
        <v>1479</v>
      </c>
      <c r="C1349" t="s">
        <v>1480</v>
      </c>
      <c r="D1349" t="s">
        <v>1481</v>
      </c>
      <c r="E1349">
        <v>-123.0542118</v>
      </c>
    </row>
    <row r="1350" spans="1:6" x14ac:dyDescent="0.25">
      <c r="A1350" t="s">
        <v>1482</v>
      </c>
      <c r="B1350" t="s">
        <v>2</v>
      </c>
      <c r="C1350" t="s">
        <v>1483</v>
      </c>
      <c r="D1350" t="s">
        <v>108</v>
      </c>
    </row>
    <row r="1352" spans="1:6" x14ac:dyDescent="0.25">
      <c r="A1352" t="s">
        <v>1484</v>
      </c>
    </row>
    <row r="1353" spans="1:6" x14ac:dyDescent="0.25">
      <c r="A1353" t="s">
        <v>123</v>
      </c>
      <c r="B1353" t="s">
        <v>1485</v>
      </c>
    </row>
    <row r="1354" spans="1:6" x14ac:dyDescent="0.25">
      <c r="A1354" t="s">
        <v>22</v>
      </c>
      <c r="B1354" t="s">
        <v>1486</v>
      </c>
      <c r="C1354" t="s">
        <v>1487</v>
      </c>
      <c r="D1354" t="s">
        <v>1488</v>
      </c>
      <c r="E1354">
        <v>-123.1732212</v>
      </c>
    </row>
    <row r="1355" spans="1:6" x14ac:dyDescent="0.25">
      <c r="A1355" t="s">
        <v>1489</v>
      </c>
      <c r="B1355" t="s">
        <v>2</v>
      </c>
      <c r="C1355" t="s">
        <v>1490</v>
      </c>
      <c r="D1355" t="s">
        <v>1491</v>
      </c>
    </row>
    <row r="1356" spans="1:6" x14ac:dyDescent="0.25">
      <c r="A1356" t="s">
        <v>64</v>
      </c>
      <c r="B1356" t="s">
        <v>1492</v>
      </c>
    </row>
    <row r="1357" spans="1:6" x14ac:dyDescent="0.25">
      <c r="A1357" t="s">
        <v>22</v>
      </c>
      <c r="B1357" t="s">
        <v>1493</v>
      </c>
      <c r="C1357" t="s">
        <v>1494</v>
      </c>
      <c r="D1357" t="s">
        <v>1495</v>
      </c>
      <c r="E1357">
        <v>-123.0501603</v>
      </c>
    </row>
    <row r="1358" spans="1:6" x14ac:dyDescent="0.25">
      <c r="A1358" t="s">
        <v>1496</v>
      </c>
      <c r="B1358" t="s">
        <v>2</v>
      </c>
      <c r="C1358" t="s">
        <v>1497</v>
      </c>
      <c r="D1358">
        <v>49</v>
      </c>
      <c r="E1358" t="s">
        <v>1498</v>
      </c>
      <c r="F1358" t="s">
        <v>171</v>
      </c>
    </row>
    <row r="1360" spans="1:6" x14ac:dyDescent="0.25">
      <c r="A1360" t="s">
        <v>1499</v>
      </c>
    </row>
    <row r="1361" spans="1:2" x14ac:dyDescent="0.25">
      <c r="A1361" t="s">
        <v>1500</v>
      </c>
      <c r="B1361" t="s">
        <v>1501</v>
      </c>
    </row>
    <row r="1362" spans="1:2" x14ac:dyDescent="0.25">
      <c r="A1362" t="s">
        <v>1502</v>
      </c>
    </row>
    <row r="1363" spans="1:2" x14ac:dyDescent="0.25">
      <c r="A1363" t="s">
        <v>1503</v>
      </c>
      <c r="B1363" t="s">
        <v>1504</v>
      </c>
    </row>
    <row r="1364" spans="1:2" x14ac:dyDescent="0.25">
      <c r="A1364" t="s">
        <v>1505</v>
      </c>
    </row>
    <row r="1366" spans="1:2" x14ac:dyDescent="0.25">
      <c r="A1366" t="s">
        <v>182</v>
      </c>
    </row>
    <row r="1368" spans="1:2" x14ac:dyDescent="0.25">
      <c r="A1368" t="s">
        <v>183</v>
      </c>
    </row>
    <row r="1370" spans="1:2" x14ac:dyDescent="0.25">
      <c r="A1370" t="s">
        <v>1506</v>
      </c>
    </row>
    <row r="1371" spans="1:2" x14ac:dyDescent="0.25">
      <c r="A1371" t="s">
        <v>1507</v>
      </c>
    </row>
    <row r="1372" spans="1:2" x14ac:dyDescent="0.25">
      <c r="A1372" t="s">
        <v>1508</v>
      </c>
    </row>
    <row r="1374" spans="1:2" x14ac:dyDescent="0.25">
      <c r="A1374" t="s">
        <v>1509</v>
      </c>
    </row>
    <row r="1375" spans="1:2" x14ac:dyDescent="0.25">
      <c r="A1375" t="s">
        <v>1510</v>
      </c>
    </row>
    <row r="1376" spans="1:2" x14ac:dyDescent="0.25">
      <c r="A1376" t="s">
        <v>1511</v>
      </c>
    </row>
    <row r="1378" spans="1:7" x14ac:dyDescent="0.25">
      <c r="A1378" t="s">
        <v>1512</v>
      </c>
    </row>
    <row r="1380" spans="1:7" x14ac:dyDescent="0.25">
      <c r="A1380" t="s">
        <v>1513</v>
      </c>
    </row>
    <row r="1381" spans="1:7" x14ac:dyDescent="0.25">
      <c r="A1381" t="s">
        <v>251</v>
      </c>
      <c r="B1381" t="s">
        <v>1514</v>
      </c>
      <c r="C1381" t="s">
        <v>1515</v>
      </c>
    </row>
    <row r="1382" spans="1:7" x14ac:dyDescent="0.25">
      <c r="A1382" t="s">
        <v>361</v>
      </c>
      <c r="B1382" t="s">
        <v>1516</v>
      </c>
      <c r="C1382" t="s">
        <v>1517</v>
      </c>
      <c r="D1382" t="s">
        <v>1518</v>
      </c>
      <c r="E1382">
        <v>-123.049198</v>
      </c>
    </row>
    <row r="1383" spans="1:7" x14ac:dyDescent="0.25">
      <c r="A1383" t="s">
        <v>1519</v>
      </c>
      <c r="B1383" t="s">
        <v>2</v>
      </c>
      <c r="C1383" t="s">
        <v>1520</v>
      </c>
      <c r="D1383">
        <v>18</v>
      </c>
      <c r="E1383" t="s">
        <v>1521</v>
      </c>
      <c r="F1383" t="s">
        <v>170</v>
      </c>
      <c r="G1383" t="s">
        <v>171</v>
      </c>
    </row>
    <row r="1385" spans="1:7" x14ac:dyDescent="0.25">
      <c r="A1385" t="s">
        <v>1522</v>
      </c>
    </row>
    <row r="1387" spans="1:7" x14ac:dyDescent="0.25">
      <c r="A1387" t="s">
        <v>1523</v>
      </c>
    </row>
    <row r="1389" spans="1:7" x14ac:dyDescent="0.25">
      <c r="A1389" t="s">
        <v>1524</v>
      </c>
    </row>
    <row r="1390" spans="1:7" x14ac:dyDescent="0.25">
      <c r="A1390" t="s">
        <v>1525</v>
      </c>
    </row>
    <row r="1391" spans="1:7" x14ac:dyDescent="0.25">
      <c r="A1391" t="s">
        <v>455</v>
      </c>
    </row>
    <row r="1392" spans="1:7" x14ac:dyDescent="0.25">
      <c r="A1392" t="s">
        <v>1526</v>
      </c>
    </row>
    <row r="1393" spans="1:6" x14ac:dyDescent="0.25">
      <c r="A1393" t="s">
        <v>1527</v>
      </c>
    </row>
    <row r="1394" spans="1:6" x14ac:dyDescent="0.25">
      <c r="A1394" t="s">
        <v>1528</v>
      </c>
    </row>
    <row r="1396" spans="1:6" x14ac:dyDescent="0.25">
      <c r="A1396" t="s">
        <v>1529</v>
      </c>
    </row>
    <row r="1397" spans="1:6" x14ac:dyDescent="0.25">
      <c r="A1397" t="s">
        <v>22</v>
      </c>
      <c r="B1397" t="s">
        <v>1530</v>
      </c>
      <c r="C1397" t="s">
        <v>1531</v>
      </c>
      <c r="D1397" t="s">
        <v>1532</v>
      </c>
      <c r="E1397">
        <v>-123.1674257</v>
      </c>
    </row>
    <row r="1398" spans="1:6" x14ac:dyDescent="0.25">
      <c r="A1398" t="s">
        <v>1533</v>
      </c>
      <c r="B1398" t="s">
        <v>2</v>
      </c>
      <c r="C1398" t="s">
        <v>1534</v>
      </c>
      <c r="D1398" t="s">
        <v>1535</v>
      </c>
      <c r="E1398" t="s">
        <v>436</v>
      </c>
      <c r="F1398" t="s">
        <v>171</v>
      </c>
    </row>
    <row r="1400" spans="1:6" x14ac:dyDescent="0.25">
      <c r="A1400" t="s">
        <v>410</v>
      </c>
    </row>
    <row r="1402" spans="1:6" x14ac:dyDescent="0.25">
      <c r="A1402" t="s">
        <v>1536</v>
      </c>
    </row>
    <row r="1403" spans="1:6" x14ac:dyDescent="0.25">
      <c r="A1403" t="s">
        <v>335</v>
      </c>
    </row>
    <row r="1404" spans="1:6" x14ac:dyDescent="0.25">
      <c r="A1404" t="s">
        <v>455</v>
      </c>
    </row>
    <row r="1405" spans="1:6" x14ac:dyDescent="0.25">
      <c r="A1405" t="s">
        <v>1537</v>
      </c>
      <c r="B1405" t="s">
        <v>1538</v>
      </c>
    </row>
    <row r="1406" spans="1:6" x14ac:dyDescent="0.25">
      <c r="A1406" t="s">
        <v>1539</v>
      </c>
    </row>
    <row r="1407" spans="1:6" x14ac:dyDescent="0.25">
      <c r="A1407" t="s">
        <v>442</v>
      </c>
    </row>
    <row r="1408" spans="1:6" x14ac:dyDescent="0.25">
      <c r="A1408" t="s">
        <v>1540</v>
      </c>
    </row>
    <row r="1410" spans="1:5" x14ac:dyDescent="0.25">
      <c r="A1410" t="s">
        <v>1529</v>
      </c>
    </row>
    <row r="1411" spans="1:5" x14ac:dyDescent="0.25">
      <c r="A1411" t="s">
        <v>22</v>
      </c>
      <c r="B1411" t="s">
        <v>1541</v>
      </c>
      <c r="C1411" t="s">
        <v>1542</v>
      </c>
      <c r="D1411" t="s">
        <v>1543</v>
      </c>
      <c r="E1411">
        <v>-123.1084635</v>
      </c>
    </row>
    <row r="1412" spans="1:5" x14ac:dyDescent="0.25">
      <c r="A1412" t="s">
        <v>1544</v>
      </c>
      <c r="B1412" t="s">
        <v>2</v>
      </c>
      <c r="C1412" t="s">
        <v>1545</v>
      </c>
      <c r="D1412">
        <v>28</v>
      </c>
      <c r="E1412" t="s">
        <v>1546</v>
      </c>
    </row>
    <row r="1414" spans="1:5" x14ac:dyDescent="0.25">
      <c r="A1414" t="s">
        <v>1547</v>
      </c>
    </row>
    <row r="1416" spans="1:5" x14ac:dyDescent="0.25">
      <c r="A1416" t="s">
        <v>182</v>
      </c>
    </row>
    <row r="1417" spans="1:5" x14ac:dyDescent="0.25">
      <c r="A1417" t="s">
        <v>333</v>
      </c>
    </row>
    <row r="1418" spans="1:5" x14ac:dyDescent="0.25">
      <c r="A1418" t="s">
        <v>1536</v>
      </c>
    </row>
    <row r="1419" spans="1:5" x14ac:dyDescent="0.25">
      <c r="A1419" t="s">
        <v>335</v>
      </c>
    </row>
    <row r="1420" spans="1:5" x14ac:dyDescent="0.25">
      <c r="A1420" t="s">
        <v>1548</v>
      </c>
    </row>
    <row r="1421" spans="1:5" x14ac:dyDescent="0.25">
      <c r="A1421" t="s">
        <v>1549</v>
      </c>
    </row>
    <row r="1422" spans="1:5" x14ac:dyDescent="0.25">
      <c r="A1422" t="s">
        <v>1550</v>
      </c>
      <c r="B1422" t="s">
        <v>1538</v>
      </c>
    </row>
    <row r="1423" spans="1:5" x14ac:dyDescent="0.25">
      <c r="A1423" t="s">
        <v>1551</v>
      </c>
    </row>
    <row r="1425" spans="1:7" x14ac:dyDescent="0.25">
      <c r="A1425" t="s">
        <v>340</v>
      </c>
    </row>
    <row r="1426" spans="1:7" x14ac:dyDescent="0.25">
      <c r="A1426" t="s">
        <v>341</v>
      </c>
    </row>
    <row r="1427" spans="1:7" x14ac:dyDescent="0.25">
      <c r="A1427" t="s">
        <v>247</v>
      </c>
    </row>
    <row r="1429" spans="1:7" x14ac:dyDescent="0.25">
      <c r="A1429" t="s">
        <v>1529</v>
      </c>
    </row>
    <row r="1430" spans="1:7" x14ac:dyDescent="0.25">
      <c r="A1430" t="s">
        <v>22</v>
      </c>
      <c r="B1430" t="s">
        <v>1552</v>
      </c>
      <c r="C1430" t="s">
        <v>852</v>
      </c>
      <c r="D1430" t="s">
        <v>853</v>
      </c>
      <c r="E1430">
        <v>-123.1084504</v>
      </c>
    </row>
    <row r="1431" spans="1:7" x14ac:dyDescent="0.25">
      <c r="A1431" t="s">
        <v>1553</v>
      </c>
      <c r="B1431" t="s">
        <v>2</v>
      </c>
      <c r="C1431" t="s">
        <v>1554</v>
      </c>
    </row>
    <row r="1432" spans="1:7" x14ac:dyDescent="0.25">
      <c r="A1432" t="s">
        <v>1555</v>
      </c>
    </row>
    <row r="1434" spans="1:7" x14ac:dyDescent="0.25">
      <c r="A1434" t="s">
        <v>116</v>
      </c>
    </row>
    <row r="1435" spans="1:7" x14ac:dyDescent="0.25">
      <c r="A1435" t="e">
        <f>- Removal of interior walls</f>
        <v>#NAME?</v>
      </c>
      <c r="B1435" t="s">
        <v>52</v>
      </c>
      <c r="C1435" t="s">
        <v>688</v>
      </c>
      <c r="D1435" t="s">
        <v>442</v>
      </c>
    </row>
    <row r="1436" spans="1:7" x14ac:dyDescent="0.25">
      <c r="A1436" t="e">
        <f>- new interior walls</f>
        <v>#NAME?</v>
      </c>
      <c r="B1436" t="s">
        <v>1556</v>
      </c>
      <c r="C1436" t="s">
        <v>1557</v>
      </c>
      <c r="D1436" t="s">
        <v>1558</v>
      </c>
      <c r="E1436" t="s">
        <v>779</v>
      </c>
      <c r="F1436" t="s">
        <v>568</v>
      </c>
      <c r="G1436" t="s">
        <v>688</v>
      </c>
    </row>
    <row r="1437" spans="1:7" x14ac:dyDescent="0.25">
      <c r="A1437" t="e">
        <f>- Relocate elevator machine room</f>
        <v>#NAME?</v>
      </c>
    </row>
    <row r="1439" spans="1:7" x14ac:dyDescent="0.25">
      <c r="A1439" t="s">
        <v>1559</v>
      </c>
      <c r="B1439" t="s">
        <v>1560</v>
      </c>
      <c r="C1439">
        <v>2022</v>
      </c>
    </row>
    <row r="1441" spans="1:5" x14ac:dyDescent="0.25">
      <c r="A1441" t="s">
        <v>1561</v>
      </c>
    </row>
    <row r="1443" spans="1:5" x14ac:dyDescent="0.25">
      <c r="A1443" t="s">
        <v>533</v>
      </c>
    </row>
    <row r="1444" spans="1:5" x14ac:dyDescent="0.25">
      <c r="A1444" t="s">
        <v>1562</v>
      </c>
      <c r="B1444" t="s">
        <v>722</v>
      </c>
      <c r="C1444" t="s">
        <v>723</v>
      </c>
      <c r="D1444" t="s">
        <v>724</v>
      </c>
      <c r="E1444" t="s">
        <v>1563</v>
      </c>
    </row>
    <row r="1446" spans="1:5" x14ac:dyDescent="0.25">
      <c r="A1446" t="s">
        <v>1564</v>
      </c>
    </row>
    <row r="1447" spans="1:5" x14ac:dyDescent="0.25">
      <c r="A1447" t="s">
        <v>1565</v>
      </c>
      <c r="B1447" t="s">
        <v>42</v>
      </c>
      <c r="C1447" t="s">
        <v>1566</v>
      </c>
    </row>
    <row r="1448" spans="1:5" x14ac:dyDescent="0.25">
      <c r="A1448" t="s">
        <v>1567</v>
      </c>
      <c r="B1448" t="s">
        <v>1568</v>
      </c>
    </row>
    <row r="1449" spans="1:5" x14ac:dyDescent="0.25">
      <c r="A1449" t="s">
        <v>1569</v>
      </c>
      <c r="B1449" t="s">
        <v>613</v>
      </c>
      <c r="C1449" t="s">
        <v>1568</v>
      </c>
    </row>
    <row r="1451" spans="1:5" x14ac:dyDescent="0.25">
      <c r="A1451" t="s">
        <v>1570</v>
      </c>
    </row>
    <row r="1452" spans="1:5" x14ac:dyDescent="0.25">
      <c r="A1452" t="s">
        <v>1571</v>
      </c>
    </row>
    <row r="1454" spans="1:5" x14ac:dyDescent="0.25">
      <c r="A1454" t="s">
        <v>1105</v>
      </c>
      <c r="B1454" t="s">
        <v>99</v>
      </c>
      <c r="C1454" t="s">
        <v>1106</v>
      </c>
    </row>
    <row r="1455" spans="1:5" x14ac:dyDescent="0.25">
      <c r="A1455" t="s">
        <v>1107</v>
      </c>
      <c r="B1455" t="s">
        <v>101</v>
      </c>
      <c r="C1455" t="s">
        <v>1572</v>
      </c>
    </row>
    <row r="1456" spans="1:5" x14ac:dyDescent="0.25">
      <c r="A1456" t="s">
        <v>22</v>
      </c>
      <c r="B1456" t="s">
        <v>1573</v>
      </c>
      <c r="C1456" t="s">
        <v>1574</v>
      </c>
      <c r="D1456" t="s">
        <v>1575</v>
      </c>
      <c r="E1456">
        <v>-123.1418537</v>
      </c>
    </row>
    <row r="1457" spans="1:5" x14ac:dyDescent="0.25">
      <c r="A1457" t="s">
        <v>1576</v>
      </c>
      <c r="B1457" t="s">
        <v>2</v>
      </c>
      <c r="C1457" t="s">
        <v>1577</v>
      </c>
    </row>
    <row r="1459" spans="1:5" x14ac:dyDescent="0.25">
      <c r="A1459" t="s">
        <v>1578</v>
      </c>
    </row>
    <row r="1460" spans="1:5" x14ac:dyDescent="0.25">
      <c r="A1460" t="s">
        <v>321</v>
      </c>
      <c r="B1460" t="s">
        <v>1579</v>
      </c>
      <c r="C1460" t="s">
        <v>1580</v>
      </c>
      <c r="D1460" t="s">
        <v>1581</v>
      </c>
      <c r="E1460">
        <v>-123.1330828</v>
      </c>
    </row>
    <row r="1461" spans="1:5" x14ac:dyDescent="0.25">
      <c r="A1461" t="s">
        <v>1582</v>
      </c>
      <c r="B1461" t="s">
        <v>2</v>
      </c>
      <c r="C1461" t="s">
        <v>1583</v>
      </c>
      <c r="D1461" t="s">
        <v>1584</v>
      </c>
    </row>
    <row r="1463" spans="1:5" x14ac:dyDescent="0.25">
      <c r="A1463" t="s">
        <v>1585</v>
      </c>
      <c r="B1463" t="s">
        <v>1586</v>
      </c>
      <c r="C1463" t="s">
        <v>568</v>
      </c>
      <c r="D1463" t="s">
        <v>1587</v>
      </c>
    </row>
    <row r="1465" spans="1:5" x14ac:dyDescent="0.25">
      <c r="A1465" t="s">
        <v>1588</v>
      </c>
    </row>
    <row r="1467" spans="1:5" x14ac:dyDescent="0.25">
      <c r="A1467" t="s">
        <v>1589</v>
      </c>
      <c r="B1467" t="s">
        <v>1590</v>
      </c>
    </row>
    <row r="1468" spans="1:5" x14ac:dyDescent="0.25">
      <c r="A1468" t="s">
        <v>22</v>
      </c>
      <c r="B1468" t="s">
        <v>1591</v>
      </c>
      <c r="C1468" t="s">
        <v>1592</v>
      </c>
      <c r="D1468" t="s">
        <v>1593</v>
      </c>
      <c r="E1468">
        <v>-123.11583330000001</v>
      </c>
    </row>
    <row r="1469" spans="1:5" x14ac:dyDescent="0.25">
      <c r="A1469" t="s">
        <v>1594</v>
      </c>
      <c r="B1469" t="s">
        <v>2</v>
      </c>
      <c r="C1469" t="s">
        <v>1595</v>
      </c>
    </row>
    <row r="1471" spans="1:5" x14ac:dyDescent="0.25">
      <c r="A1471" t="s">
        <v>1596</v>
      </c>
      <c r="B1471" t="s">
        <v>1597</v>
      </c>
      <c r="C1471" t="s">
        <v>1598</v>
      </c>
    </row>
    <row r="1472" spans="1:5" x14ac:dyDescent="0.25">
      <c r="A1472" t="s">
        <v>1599</v>
      </c>
      <c r="B1472" t="s">
        <v>1600</v>
      </c>
      <c r="C1472" t="s">
        <v>1601</v>
      </c>
    </row>
    <row r="1474" spans="1:5" x14ac:dyDescent="0.25">
      <c r="A1474" t="s">
        <v>1602</v>
      </c>
    </row>
    <row r="1476" spans="1:5" x14ac:dyDescent="0.25">
      <c r="A1476" t="s">
        <v>1603</v>
      </c>
    </row>
    <row r="1478" spans="1:5" x14ac:dyDescent="0.25">
      <c r="A1478" t="s">
        <v>1604</v>
      </c>
    </row>
    <row r="1480" spans="1:5" x14ac:dyDescent="0.25">
      <c r="A1480" t="s">
        <v>1605</v>
      </c>
      <c r="B1480" t="s">
        <v>504</v>
      </c>
      <c r="C1480" t="s">
        <v>1606</v>
      </c>
    </row>
    <row r="1482" spans="1:5" x14ac:dyDescent="0.25">
      <c r="A1482" t="s">
        <v>1278</v>
      </c>
      <c r="B1482" t="s">
        <v>99</v>
      </c>
      <c r="C1482" t="s">
        <v>727</v>
      </c>
      <c r="D1482" t="s">
        <v>101</v>
      </c>
      <c r="E1482" t="s">
        <v>1607</v>
      </c>
    </row>
    <row r="1483" spans="1:5" x14ac:dyDescent="0.25">
      <c r="A1483" t="s">
        <v>22</v>
      </c>
      <c r="B1483" t="s">
        <v>1608</v>
      </c>
      <c r="C1483" t="s">
        <v>1609</v>
      </c>
      <c r="D1483" t="s">
        <v>1610</v>
      </c>
      <c r="E1483">
        <v>-123.1198029</v>
      </c>
    </row>
    <row r="1484" spans="1:5" x14ac:dyDescent="0.25">
      <c r="A1484" t="s">
        <v>1611</v>
      </c>
      <c r="B1484" t="s">
        <v>2</v>
      </c>
      <c r="C1484" t="s">
        <v>1612</v>
      </c>
    </row>
    <row r="1486" spans="1:5" x14ac:dyDescent="0.25">
      <c r="A1486" t="s">
        <v>1613</v>
      </c>
    </row>
    <row r="1488" spans="1:5" x14ac:dyDescent="0.25">
      <c r="A1488" t="s">
        <v>1614</v>
      </c>
    </row>
    <row r="1489" spans="1:5" x14ac:dyDescent="0.25">
      <c r="A1489" t="s">
        <v>8</v>
      </c>
      <c r="B1489" t="s">
        <v>1615</v>
      </c>
      <c r="C1489" t="s">
        <v>1616</v>
      </c>
      <c r="D1489" t="s">
        <v>1617</v>
      </c>
      <c r="E1489">
        <v>-123.1164375</v>
      </c>
    </row>
    <row r="1490" spans="1:5" x14ac:dyDescent="0.25">
      <c r="A1490" t="s">
        <v>1618</v>
      </c>
      <c r="B1490" t="s">
        <v>2</v>
      </c>
      <c r="C1490" t="s">
        <v>1619</v>
      </c>
    </row>
    <row r="1492" spans="1:5" x14ac:dyDescent="0.25">
      <c r="A1492" t="s">
        <v>1620</v>
      </c>
    </row>
    <row r="1494" spans="1:5" x14ac:dyDescent="0.25">
      <c r="A1494" t="s">
        <v>1621</v>
      </c>
      <c r="B1494" t="s">
        <v>1622</v>
      </c>
      <c r="C1494" t="s">
        <v>1623</v>
      </c>
      <c r="D1494" t="s">
        <v>1624</v>
      </c>
    </row>
    <row r="1496" spans="1:5" x14ac:dyDescent="0.25">
      <c r="A1496" t="s">
        <v>1625</v>
      </c>
    </row>
    <row r="1498" spans="1:5" x14ac:dyDescent="0.25">
      <c r="A1498" t="s">
        <v>1626</v>
      </c>
    </row>
    <row r="1499" spans="1:5" x14ac:dyDescent="0.25">
      <c r="A1499" t="s">
        <v>22</v>
      </c>
      <c r="B1499" t="s">
        <v>1627</v>
      </c>
      <c r="C1499" t="s">
        <v>1628</v>
      </c>
      <c r="D1499" t="s">
        <v>1629</v>
      </c>
      <c r="E1499">
        <v>-123.0766727</v>
      </c>
    </row>
    <row r="1500" spans="1:5" x14ac:dyDescent="0.25">
      <c r="A1500" t="s">
        <v>1630</v>
      </c>
      <c r="B1500" t="s">
        <v>2</v>
      </c>
      <c r="C1500" t="s">
        <v>1631</v>
      </c>
      <c r="D1500" t="s">
        <v>357</v>
      </c>
    </row>
    <row r="1502" spans="1:5" x14ac:dyDescent="0.25">
      <c r="A1502" t="s">
        <v>1114</v>
      </c>
    </row>
    <row r="1504" spans="1:5" x14ac:dyDescent="0.25">
      <c r="A1504" t="s">
        <v>1632</v>
      </c>
    </row>
    <row r="1505" spans="1:11" x14ac:dyDescent="0.25">
      <c r="A1505" t="s">
        <v>22</v>
      </c>
      <c r="B1505" t="s">
        <v>1633</v>
      </c>
      <c r="C1505" t="s">
        <v>1634</v>
      </c>
      <c r="D1505" t="s">
        <v>1635</v>
      </c>
      <c r="E1505">
        <v>-123.1844547</v>
      </c>
    </row>
    <row r="1506" spans="1:11" x14ac:dyDescent="0.25">
      <c r="A1506" t="s">
        <v>1636</v>
      </c>
      <c r="B1506" t="s">
        <v>2</v>
      </c>
      <c r="C1506" t="s">
        <v>1637</v>
      </c>
    </row>
    <row r="1508" spans="1:11" x14ac:dyDescent="0.25">
      <c r="A1508" t="s">
        <v>1638</v>
      </c>
    </row>
    <row r="1510" spans="1:11" x14ac:dyDescent="0.25">
      <c r="A1510" t="s">
        <v>1639</v>
      </c>
      <c r="B1510" t="s">
        <v>1640</v>
      </c>
      <c r="C1510" t="s">
        <v>1641</v>
      </c>
      <c r="D1510" t="s">
        <v>1642</v>
      </c>
      <c r="E1510" t="s">
        <v>1643</v>
      </c>
      <c r="F1510" t="s">
        <v>688</v>
      </c>
      <c r="G1510" t="s">
        <v>1644</v>
      </c>
      <c r="H1510" t="s">
        <v>1600</v>
      </c>
      <c r="I1510" t="s">
        <v>567</v>
      </c>
      <c r="J1510" t="s">
        <v>570</v>
      </c>
      <c r="K1510" t="s">
        <v>781</v>
      </c>
    </row>
    <row r="1512" spans="1:11" x14ac:dyDescent="0.25">
      <c r="A1512" t="s">
        <v>1645</v>
      </c>
    </row>
    <row r="1514" spans="1:11" x14ac:dyDescent="0.25">
      <c r="A1514" t="s">
        <v>1646</v>
      </c>
    </row>
    <row r="1516" spans="1:11" x14ac:dyDescent="0.25">
      <c r="A1516" t="s">
        <v>1278</v>
      </c>
      <c r="B1516" t="s">
        <v>99</v>
      </c>
      <c r="C1516" t="s">
        <v>727</v>
      </c>
      <c r="D1516" t="s">
        <v>101</v>
      </c>
      <c r="E1516" t="s">
        <v>1647</v>
      </c>
    </row>
    <row r="1517" spans="1:11" x14ac:dyDescent="0.25">
      <c r="A1517" t="s">
        <v>22</v>
      </c>
      <c r="B1517" t="s">
        <v>1648</v>
      </c>
      <c r="C1517" t="s">
        <v>1649</v>
      </c>
      <c r="D1517" t="s">
        <v>1650</v>
      </c>
      <c r="E1517">
        <v>-123.124897</v>
      </c>
    </row>
    <row r="1518" spans="1:11" x14ac:dyDescent="0.25">
      <c r="A1518" t="s">
        <v>1651</v>
      </c>
      <c r="B1518" t="s">
        <v>2</v>
      </c>
      <c r="C1518" t="s">
        <v>1652</v>
      </c>
    </row>
    <row r="1520" spans="1:11" x14ac:dyDescent="0.25">
      <c r="A1520" t="s">
        <v>1653</v>
      </c>
    </row>
    <row r="1522" spans="1:9" x14ac:dyDescent="0.25">
      <c r="A1522" t="s">
        <v>1654</v>
      </c>
    </row>
    <row r="1524" spans="1:9" x14ac:dyDescent="0.25">
      <c r="A1524" t="s">
        <v>1655</v>
      </c>
    </row>
    <row r="1526" spans="1:9" x14ac:dyDescent="0.25">
      <c r="A1526" t="s">
        <v>1656</v>
      </c>
    </row>
    <row r="1527" spans="1:9" x14ac:dyDescent="0.25">
      <c r="A1527" t="s">
        <v>1657</v>
      </c>
      <c r="B1527" t="s">
        <v>1658</v>
      </c>
      <c r="C1527" t="s">
        <v>1659</v>
      </c>
      <c r="D1527" t="s">
        <v>1660</v>
      </c>
      <c r="E1527">
        <v>-123.14768770000001</v>
      </c>
    </row>
    <row r="1528" spans="1:9" x14ac:dyDescent="0.25">
      <c r="A1528" t="s">
        <v>1661</v>
      </c>
      <c r="B1528" t="s">
        <v>2</v>
      </c>
      <c r="C1528" t="s">
        <v>1662</v>
      </c>
    </row>
    <row r="1530" spans="1:9" x14ac:dyDescent="0.25">
      <c r="A1530" t="s">
        <v>1663</v>
      </c>
    </row>
    <row r="1532" spans="1:9" x14ac:dyDescent="0.25">
      <c r="A1532" t="s">
        <v>1664</v>
      </c>
      <c r="B1532" t="s">
        <v>1665</v>
      </c>
      <c r="C1532" t="s">
        <v>1666</v>
      </c>
      <c r="D1532" t="s">
        <v>1667</v>
      </c>
      <c r="E1532" t="s">
        <v>1668</v>
      </c>
      <c r="F1532" t="s">
        <v>568</v>
      </c>
      <c r="G1532" t="s">
        <v>1669</v>
      </c>
      <c r="H1532" t="s">
        <v>570</v>
      </c>
      <c r="I1532" t="s">
        <v>781</v>
      </c>
    </row>
    <row r="1534" spans="1:9" x14ac:dyDescent="0.25">
      <c r="A1534" t="s">
        <v>1670</v>
      </c>
    </row>
    <row r="1536" spans="1:9" x14ac:dyDescent="0.25">
      <c r="A1536" t="s">
        <v>1671</v>
      </c>
    </row>
    <row r="1537" spans="1:5" x14ac:dyDescent="0.25">
      <c r="A1537" t="s">
        <v>784</v>
      </c>
      <c r="B1537" t="s">
        <v>1672</v>
      </c>
      <c r="C1537" t="s">
        <v>1673</v>
      </c>
      <c r="D1537" t="s">
        <v>1674</v>
      </c>
    </row>
    <row r="1538" spans="1:5" x14ac:dyDescent="0.25">
      <c r="A1538" t="s">
        <v>789</v>
      </c>
      <c r="B1538" t="s">
        <v>1675</v>
      </c>
      <c r="C1538" t="s">
        <v>20</v>
      </c>
      <c r="D1538" t="s">
        <v>1676</v>
      </c>
    </row>
    <row r="1539" spans="1:5" x14ac:dyDescent="0.25">
      <c r="A1539" t="s">
        <v>792</v>
      </c>
      <c r="B1539" t="s">
        <v>1677</v>
      </c>
      <c r="C1539" t="s">
        <v>20</v>
      </c>
      <c r="D1539" t="s">
        <v>795</v>
      </c>
    </row>
    <row r="1541" spans="1:5" x14ac:dyDescent="0.25">
      <c r="A1541" t="s">
        <v>1678</v>
      </c>
    </row>
    <row r="1543" spans="1:5" x14ac:dyDescent="0.25">
      <c r="A1543" t="s">
        <v>1679</v>
      </c>
    </row>
    <row r="1545" spans="1:5" x14ac:dyDescent="0.25">
      <c r="A1545" t="s">
        <v>1105</v>
      </c>
      <c r="B1545" t="s">
        <v>99</v>
      </c>
      <c r="C1545" t="s">
        <v>1106</v>
      </c>
    </row>
    <row r="1546" spans="1:5" x14ac:dyDescent="0.25">
      <c r="A1546" t="s">
        <v>1107</v>
      </c>
      <c r="B1546" t="s">
        <v>101</v>
      </c>
      <c r="C1546" t="s">
        <v>1680</v>
      </c>
    </row>
    <row r="1547" spans="1:5" x14ac:dyDescent="0.25">
      <c r="A1547" t="s">
        <v>1681</v>
      </c>
    </row>
    <row r="1548" spans="1:5" x14ac:dyDescent="0.25">
      <c r="A1548" t="s">
        <v>22</v>
      </c>
      <c r="B1548" t="s">
        <v>1682</v>
      </c>
      <c r="C1548" t="s">
        <v>1683</v>
      </c>
      <c r="D1548" t="s">
        <v>1684</v>
      </c>
      <c r="E1548">
        <v>-123.11756680000001</v>
      </c>
    </row>
    <row r="1549" spans="1:5" x14ac:dyDescent="0.25">
      <c r="A1549" t="s">
        <v>1685</v>
      </c>
      <c r="B1549" t="s">
        <v>2</v>
      </c>
      <c r="C1549" t="s">
        <v>1686</v>
      </c>
      <c r="D1549" t="s">
        <v>1687</v>
      </c>
    </row>
    <row r="1551" spans="1:5" x14ac:dyDescent="0.25">
      <c r="A1551" t="s">
        <v>1688</v>
      </c>
      <c r="B1551" t="s">
        <v>1689</v>
      </c>
    </row>
    <row r="1553" spans="1:9" x14ac:dyDescent="0.25">
      <c r="A1553" t="s">
        <v>1690</v>
      </c>
      <c r="B1553" t="s">
        <v>1691</v>
      </c>
      <c r="C1553" t="s">
        <v>779</v>
      </c>
      <c r="D1553" t="s">
        <v>1692</v>
      </c>
      <c r="E1553" t="s">
        <v>568</v>
      </c>
      <c r="F1553" t="s">
        <v>688</v>
      </c>
      <c r="G1553" t="s">
        <v>567</v>
      </c>
      <c r="H1553" t="s">
        <v>570</v>
      </c>
      <c r="I1553" t="s">
        <v>781</v>
      </c>
    </row>
    <row r="1555" spans="1:9" x14ac:dyDescent="0.25">
      <c r="A1555" t="s">
        <v>1693</v>
      </c>
      <c r="B1555">
        <v>2022</v>
      </c>
    </row>
    <row r="1557" spans="1:9" x14ac:dyDescent="0.25">
      <c r="A1557" t="s">
        <v>1694</v>
      </c>
    </row>
    <row r="1559" spans="1:9" x14ac:dyDescent="0.25">
      <c r="A1559" t="s">
        <v>98</v>
      </c>
      <c r="B1559" t="s">
        <v>99</v>
      </c>
      <c r="C1559" t="s">
        <v>100</v>
      </c>
      <c r="D1559" t="s">
        <v>101</v>
      </c>
      <c r="E1559" t="s">
        <v>1695</v>
      </c>
    </row>
    <row r="1560" spans="1:9" x14ac:dyDescent="0.25">
      <c r="A1560" t="s">
        <v>22</v>
      </c>
      <c r="B1560" t="s">
        <v>1696</v>
      </c>
      <c r="C1560" t="s">
        <v>1697</v>
      </c>
      <c r="D1560" t="s">
        <v>1698</v>
      </c>
      <c r="E1560">
        <v>-123.1170233</v>
      </c>
    </row>
    <row r="1561" spans="1:9" x14ac:dyDescent="0.25">
      <c r="A1561" t="s">
        <v>1699</v>
      </c>
      <c r="B1561" t="s">
        <v>2</v>
      </c>
      <c r="C1561" t="s">
        <v>1700</v>
      </c>
    </row>
    <row r="1562" spans="1:9" x14ac:dyDescent="0.25">
      <c r="A1562" t="s">
        <v>1701</v>
      </c>
    </row>
    <row r="1564" spans="1:9" x14ac:dyDescent="0.25">
      <c r="A1564" t="s">
        <v>553</v>
      </c>
    </row>
    <row r="1565" spans="1:9" x14ac:dyDescent="0.25">
      <c r="A1565" t="e">
        <f>- Reprogram existing addressable single stage fire alarm system for elevator recall.</f>
        <v>#NAME?</v>
      </c>
    </row>
    <row r="1566" spans="1:9" x14ac:dyDescent="0.25">
      <c r="A1566" t="e">
        <f>- replace Smoke detectors for elevator recall.</f>
        <v>#NAME?</v>
      </c>
    </row>
    <row r="1567" spans="1:9" x14ac:dyDescent="0.25">
      <c r="A1567" t="e">
        <f>- Provide new heat detector in elevator pit.</f>
        <v>#NAME?</v>
      </c>
    </row>
    <row r="1568" spans="1:9" x14ac:dyDescent="0.25">
      <c r="A1568" t="e">
        <f>- replace elevator motor fused disconnect switch &amp; elevator cab fused disconnect switch.</f>
        <v>#NAME?</v>
      </c>
    </row>
    <row r="1569" spans="1:7" x14ac:dyDescent="0.25">
      <c r="A1569" t="e">
        <f>- Provide new telephone line for elevator phone.</f>
        <v>#NAME?</v>
      </c>
    </row>
    <row r="1570" spans="1:7" x14ac:dyDescent="0.25">
      <c r="A1570" t="e">
        <f>- replace existing lights and receptacles in elevator machine room &amp; put with new.</f>
        <v>#NAME?</v>
      </c>
    </row>
    <row r="1571" spans="1:7" x14ac:dyDescent="0.25">
      <c r="A1571" t="e">
        <f>- install new relays and Reprogram existing addressable FAS initiation devices to allow for activation of the automatic emergency elevator recall sequence.</f>
        <v>#NAME?</v>
      </c>
    </row>
    <row r="1573" spans="1:7" x14ac:dyDescent="0.25">
      <c r="A1573" t="s">
        <v>1702</v>
      </c>
    </row>
    <row r="1575" spans="1:7" x14ac:dyDescent="0.25">
      <c r="A1575" t="s">
        <v>30</v>
      </c>
    </row>
    <row r="1576" spans="1:7" x14ac:dyDescent="0.25">
      <c r="A1576" t="s">
        <v>1703</v>
      </c>
    </row>
    <row r="1577" spans="1:7" x14ac:dyDescent="0.25">
      <c r="A1577" t="s">
        <v>1704</v>
      </c>
      <c r="B1577" t="s">
        <v>1705</v>
      </c>
    </row>
    <row r="1578" spans="1:7" x14ac:dyDescent="0.25">
      <c r="A1578" t="s">
        <v>123</v>
      </c>
      <c r="B1578" t="s">
        <v>1706</v>
      </c>
      <c r="C1578" t="s">
        <v>1707</v>
      </c>
      <c r="D1578" t="s">
        <v>1708</v>
      </c>
      <c r="E1578">
        <v>-123.1595852</v>
      </c>
    </row>
    <row r="1579" spans="1:7" x14ac:dyDescent="0.25">
      <c r="A1579" t="s">
        <v>1709</v>
      </c>
      <c r="B1579" t="s">
        <v>2</v>
      </c>
      <c r="C1579" t="s">
        <v>1710</v>
      </c>
      <c r="D1579" t="s">
        <v>1711</v>
      </c>
      <c r="E1579" t="s">
        <v>1712</v>
      </c>
      <c r="F1579" t="s">
        <v>1713</v>
      </c>
      <c r="G1579" t="s">
        <v>1714</v>
      </c>
    </row>
    <row r="1581" spans="1:7" x14ac:dyDescent="0.25">
      <c r="A1581" t="s">
        <v>1715</v>
      </c>
      <c r="B1581" t="s">
        <v>1716</v>
      </c>
      <c r="C1581" t="s">
        <v>1717</v>
      </c>
    </row>
    <row r="1583" spans="1:7" x14ac:dyDescent="0.25">
      <c r="A1583" t="s">
        <v>1718</v>
      </c>
      <c r="B1583" t="s">
        <v>1719</v>
      </c>
    </row>
    <row r="1584" spans="1:7" x14ac:dyDescent="0.25">
      <c r="A1584" t="s">
        <v>1720</v>
      </c>
      <c r="B1584" t="s">
        <v>1721</v>
      </c>
      <c r="C1584" t="s">
        <v>1722</v>
      </c>
    </row>
    <row r="1586" spans="1:8" x14ac:dyDescent="0.25">
      <c r="A1586" t="s">
        <v>1723</v>
      </c>
    </row>
    <row r="1588" spans="1:8" x14ac:dyDescent="0.25">
      <c r="A1588" t="s">
        <v>1724</v>
      </c>
    </row>
    <row r="1589" spans="1:8" x14ac:dyDescent="0.25">
      <c r="A1589" t="s">
        <v>1725</v>
      </c>
    </row>
    <row r="1591" spans="1:8" x14ac:dyDescent="0.25">
      <c r="A1591" t="s">
        <v>1726</v>
      </c>
      <c r="B1591" t="s">
        <v>1727</v>
      </c>
    </row>
    <row r="1592" spans="1:8" x14ac:dyDescent="0.25">
      <c r="A1592" t="s">
        <v>1728</v>
      </c>
      <c r="B1592">
        <v>2022</v>
      </c>
    </row>
    <row r="1593" spans="1:8" x14ac:dyDescent="0.25">
      <c r="A1593" t="s">
        <v>1729</v>
      </c>
    </row>
    <row r="1594" spans="1:8" x14ac:dyDescent="0.25">
      <c r="A1594" t="s">
        <v>1730</v>
      </c>
    </row>
    <row r="1595" spans="1:8" x14ac:dyDescent="0.25">
      <c r="A1595" t="s">
        <v>1731</v>
      </c>
      <c r="B1595" t="s">
        <v>1732</v>
      </c>
    </row>
    <row r="1596" spans="1:8" x14ac:dyDescent="0.25">
      <c r="A1596" t="s">
        <v>22</v>
      </c>
      <c r="B1596" t="s">
        <v>1733</v>
      </c>
      <c r="C1596" t="s">
        <v>1734</v>
      </c>
      <c r="D1596" t="s">
        <v>1735</v>
      </c>
      <c r="E1596" t="s">
        <v>1736</v>
      </c>
      <c r="F1596" t="s">
        <v>1737</v>
      </c>
      <c r="G1596" t="s">
        <v>1738</v>
      </c>
      <c r="H1596">
        <v>-123.15019940000001</v>
      </c>
    </row>
    <row r="1597" spans="1:8" x14ac:dyDescent="0.25">
      <c r="A1597" t="s">
        <v>1739</v>
      </c>
      <c r="B1597" t="s">
        <v>2</v>
      </c>
      <c r="C1597" t="s">
        <v>1740</v>
      </c>
    </row>
    <row r="1598" spans="1:8" x14ac:dyDescent="0.25">
      <c r="A1598" t="s">
        <v>1741</v>
      </c>
    </row>
    <row r="1600" spans="1:8" x14ac:dyDescent="0.25">
      <c r="A1600" t="s">
        <v>1742</v>
      </c>
    </row>
    <row r="1601" spans="1:5" x14ac:dyDescent="0.25">
      <c r="A1601" t="s">
        <v>1743</v>
      </c>
    </row>
    <row r="1603" spans="1:5" x14ac:dyDescent="0.25">
      <c r="A1603" t="s">
        <v>1744</v>
      </c>
    </row>
    <row r="1604" spans="1:5" x14ac:dyDescent="0.25">
      <c r="A1604" t="s">
        <v>1745</v>
      </c>
      <c r="B1604" t="s">
        <v>1746</v>
      </c>
    </row>
    <row r="1606" spans="1:5" x14ac:dyDescent="0.25">
      <c r="A1606" t="s">
        <v>1570</v>
      </c>
    </row>
    <row r="1607" spans="1:5" x14ac:dyDescent="0.25">
      <c r="A1607" t="s">
        <v>1747</v>
      </c>
      <c r="B1607" t="s">
        <v>1748</v>
      </c>
    </row>
    <row r="1609" spans="1:5" x14ac:dyDescent="0.25">
      <c r="A1609" t="s">
        <v>1749</v>
      </c>
    </row>
    <row r="1610" spans="1:5" x14ac:dyDescent="0.25">
      <c r="A1610" t="s">
        <v>1750</v>
      </c>
      <c r="B1610" t="s">
        <v>1751</v>
      </c>
      <c r="C1610" t="s">
        <v>1752</v>
      </c>
      <c r="D1610" t="s">
        <v>1753</v>
      </c>
      <c r="E1610" t="s">
        <v>1754</v>
      </c>
    </row>
    <row r="1611" spans="1:5" x14ac:dyDescent="0.25">
      <c r="A1611" t="s">
        <v>1755</v>
      </c>
    </row>
    <row r="1612" spans="1:5" x14ac:dyDescent="0.25">
      <c r="A1612" t="s">
        <v>22</v>
      </c>
      <c r="B1612" t="s">
        <v>1756</v>
      </c>
      <c r="C1612" t="s">
        <v>1757</v>
      </c>
      <c r="D1612" t="s">
        <v>1758</v>
      </c>
      <c r="E1612">
        <v>-123.1166353</v>
      </c>
    </row>
    <row r="1613" spans="1:5" x14ac:dyDescent="0.25">
      <c r="A1613" t="s">
        <v>1759</v>
      </c>
      <c r="B1613" t="s">
        <v>2</v>
      </c>
      <c r="C1613" t="s">
        <v>1760</v>
      </c>
    </row>
    <row r="1615" spans="1:5" x14ac:dyDescent="0.25">
      <c r="A1615" t="s">
        <v>1761</v>
      </c>
      <c r="B1615" t="s">
        <v>1762</v>
      </c>
    </row>
    <row r="1617" spans="1:5" x14ac:dyDescent="0.25">
      <c r="A1617" t="s">
        <v>1763</v>
      </c>
    </row>
    <row r="1618" spans="1:5" x14ac:dyDescent="0.25">
      <c r="A1618" t="s">
        <v>189</v>
      </c>
      <c r="B1618" t="s">
        <v>1764</v>
      </c>
      <c r="C1618" t="s">
        <v>1765</v>
      </c>
      <c r="D1618" t="s">
        <v>1766</v>
      </c>
      <c r="E1618">
        <v>-123.02639859999999</v>
      </c>
    </row>
    <row r="1619" spans="1:5" x14ac:dyDescent="0.25">
      <c r="A1619" t="s">
        <v>1767</v>
      </c>
      <c r="B1619" t="s">
        <v>2</v>
      </c>
      <c r="C1619" t="s">
        <v>1768</v>
      </c>
    </row>
    <row r="1621" spans="1:5" x14ac:dyDescent="0.25">
      <c r="A1621" t="s">
        <v>1769</v>
      </c>
      <c r="B1621" t="s">
        <v>1770</v>
      </c>
      <c r="C1621" t="s">
        <v>1771</v>
      </c>
    </row>
    <row r="1623" spans="1:5" x14ac:dyDescent="0.25">
      <c r="A1623" t="s">
        <v>1772</v>
      </c>
    </row>
    <row r="1625" spans="1:5" x14ac:dyDescent="0.25">
      <c r="A1625" t="s">
        <v>1773</v>
      </c>
    </row>
    <row r="1626" spans="1:5" x14ac:dyDescent="0.25">
      <c r="A1626" t="s">
        <v>1774</v>
      </c>
    </row>
    <row r="1627" spans="1:5" x14ac:dyDescent="0.25">
      <c r="A1627" t="s">
        <v>1775</v>
      </c>
    </row>
    <row r="1629" spans="1:5" x14ac:dyDescent="0.25">
      <c r="A1629" t="s">
        <v>1776</v>
      </c>
      <c r="B1629" t="s">
        <v>1777</v>
      </c>
    </row>
    <row r="1630" spans="1:5" x14ac:dyDescent="0.25">
      <c r="A1630" t="s">
        <v>226</v>
      </c>
      <c r="B1630" t="s">
        <v>1778</v>
      </c>
      <c r="C1630" t="s">
        <v>1779</v>
      </c>
      <c r="D1630" t="s">
        <v>1780</v>
      </c>
      <c r="E1630">
        <v>-123.1249351</v>
      </c>
    </row>
    <row r="1631" spans="1:5" x14ac:dyDescent="0.25">
      <c r="A1631" t="s">
        <v>1781</v>
      </c>
      <c r="B1631" t="s">
        <v>2</v>
      </c>
      <c r="C1631" t="s">
        <v>1782</v>
      </c>
    </row>
    <row r="1633" spans="1:5" x14ac:dyDescent="0.25">
      <c r="A1633" t="s">
        <v>1783</v>
      </c>
    </row>
    <row r="1635" spans="1:5" x14ac:dyDescent="0.25">
      <c r="A1635" t="s">
        <v>1784</v>
      </c>
    </row>
    <row r="1637" spans="1:5" x14ac:dyDescent="0.25">
      <c r="A1637" t="s">
        <v>1785</v>
      </c>
    </row>
    <row r="1639" spans="1:5" x14ac:dyDescent="0.25">
      <c r="A1639" t="s">
        <v>1786</v>
      </c>
    </row>
    <row r="1641" spans="1:5" x14ac:dyDescent="0.25">
      <c r="A1641" t="s">
        <v>1787</v>
      </c>
    </row>
    <row r="1643" spans="1:5" x14ac:dyDescent="0.25">
      <c r="A1643" t="s">
        <v>1278</v>
      </c>
      <c r="B1643" t="s">
        <v>99</v>
      </c>
      <c r="C1643" t="s">
        <v>727</v>
      </c>
      <c r="D1643" t="s">
        <v>101</v>
      </c>
      <c r="E1643" t="s">
        <v>1788</v>
      </c>
    </row>
    <row r="1644" spans="1:5" x14ac:dyDescent="0.25">
      <c r="A1644" t="s">
        <v>123</v>
      </c>
      <c r="B1644" t="s">
        <v>1789</v>
      </c>
      <c r="C1644" t="s">
        <v>1790</v>
      </c>
      <c r="D1644" t="s">
        <v>1791</v>
      </c>
      <c r="E1644">
        <v>-123.1337509</v>
      </c>
    </row>
    <row r="1645" spans="1:5" x14ac:dyDescent="0.25">
      <c r="A1645" t="s">
        <v>1792</v>
      </c>
      <c r="B1645" t="s">
        <v>2</v>
      </c>
      <c r="C1645" t="s">
        <v>1793</v>
      </c>
      <c r="D1645" t="s">
        <v>108</v>
      </c>
    </row>
    <row r="1647" spans="1:5" x14ac:dyDescent="0.25">
      <c r="A1647" t="s">
        <v>358</v>
      </c>
    </row>
    <row r="1649" spans="1:6" x14ac:dyDescent="0.25">
      <c r="A1649" t="s">
        <v>1794</v>
      </c>
    </row>
    <row r="1650" spans="1:6" x14ac:dyDescent="0.25">
      <c r="A1650" t="s">
        <v>226</v>
      </c>
      <c r="B1650" t="s">
        <v>1795</v>
      </c>
      <c r="C1650" t="s">
        <v>1796</v>
      </c>
      <c r="D1650" t="s">
        <v>1797</v>
      </c>
      <c r="E1650">
        <v>-123.06871649999999</v>
      </c>
    </row>
    <row r="1651" spans="1:6" x14ac:dyDescent="0.25">
      <c r="A1651" t="s">
        <v>1798</v>
      </c>
      <c r="B1651" t="s">
        <v>2</v>
      </c>
      <c r="C1651" t="s">
        <v>1799</v>
      </c>
      <c r="D1651" t="s">
        <v>1800</v>
      </c>
      <c r="E1651" t="s">
        <v>1801</v>
      </c>
      <c r="F1651" t="s">
        <v>171</v>
      </c>
    </row>
    <row r="1653" spans="1:6" x14ac:dyDescent="0.25">
      <c r="A1653" t="s">
        <v>182</v>
      </c>
    </row>
    <row r="1654" spans="1:6" x14ac:dyDescent="0.25">
      <c r="A1654" t="s">
        <v>333</v>
      </c>
    </row>
    <row r="1655" spans="1:6" x14ac:dyDescent="0.25">
      <c r="A1655" t="s">
        <v>1802</v>
      </c>
    </row>
    <row r="1656" spans="1:6" x14ac:dyDescent="0.25">
      <c r="A1656" t="s">
        <v>335</v>
      </c>
    </row>
    <row r="1657" spans="1:6" x14ac:dyDescent="0.25">
      <c r="A1657" t="s">
        <v>1803</v>
      </c>
    </row>
    <row r="1658" spans="1:6" x14ac:dyDescent="0.25">
      <c r="A1658" t="s">
        <v>1804</v>
      </c>
    </row>
    <row r="1659" spans="1:6" x14ac:dyDescent="0.25">
      <c r="A1659" t="s">
        <v>1805</v>
      </c>
    </row>
    <row r="1660" spans="1:6" x14ac:dyDescent="0.25">
      <c r="A1660" t="s">
        <v>1806</v>
      </c>
    </row>
    <row r="1662" spans="1:6" x14ac:dyDescent="0.25">
      <c r="A1662" t="s">
        <v>340</v>
      </c>
    </row>
    <row r="1663" spans="1:6" x14ac:dyDescent="0.25">
      <c r="A1663" t="s">
        <v>341</v>
      </c>
    </row>
    <row r="1664" spans="1:6" x14ac:dyDescent="0.25">
      <c r="A1664" t="s">
        <v>247</v>
      </c>
    </row>
    <row r="1666" spans="1:5" x14ac:dyDescent="0.25">
      <c r="A1666" t="s">
        <v>1807</v>
      </c>
    </row>
    <row r="1667" spans="1:5" x14ac:dyDescent="0.25">
      <c r="A1667" t="s">
        <v>22</v>
      </c>
      <c r="B1667" t="s">
        <v>1808</v>
      </c>
      <c r="C1667" t="s">
        <v>967</v>
      </c>
      <c r="D1667" t="s">
        <v>968</v>
      </c>
      <c r="E1667">
        <v>-123.0824705</v>
      </c>
    </row>
    <row r="1668" spans="1:5" x14ac:dyDescent="0.25">
      <c r="A1668" t="s">
        <v>1809</v>
      </c>
      <c r="B1668" t="s">
        <v>2</v>
      </c>
      <c r="C1668" t="s">
        <v>1810</v>
      </c>
    </row>
    <row r="1670" spans="1:5" x14ac:dyDescent="0.25">
      <c r="A1670" t="s">
        <v>1811</v>
      </c>
      <c r="B1670" t="s">
        <v>1812</v>
      </c>
      <c r="C1670">
        <v>2021</v>
      </c>
    </row>
    <row r="1671" spans="1:5" x14ac:dyDescent="0.25">
      <c r="A1671" t="s">
        <v>1813</v>
      </c>
      <c r="B1671" t="s">
        <v>1814</v>
      </c>
      <c r="C1671">
        <v>2022</v>
      </c>
    </row>
    <row r="1672" spans="1:5" x14ac:dyDescent="0.25">
      <c r="A1672" t="s">
        <v>1815</v>
      </c>
      <c r="B1672" t="s">
        <v>1816</v>
      </c>
    </row>
    <row r="1675" spans="1:5" x14ac:dyDescent="0.25">
      <c r="A1675" t="s">
        <v>1817</v>
      </c>
    </row>
    <row r="1676" spans="1:5" x14ac:dyDescent="0.25">
      <c r="A1676" t="s">
        <v>678</v>
      </c>
      <c r="B1676" t="s">
        <v>1818</v>
      </c>
      <c r="C1676" t="s">
        <v>1819</v>
      </c>
      <c r="D1676" t="s">
        <v>1820</v>
      </c>
      <c r="E1676">
        <v>-123.2009845</v>
      </c>
    </row>
    <row r="1677" spans="1:5" x14ac:dyDescent="0.25">
      <c r="A1677" t="s">
        <v>1821</v>
      </c>
      <c r="B1677" t="s">
        <v>2</v>
      </c>
      <c r="C1677" t="s">
        <v>1822</v>
      </c>
      <c r="D1677" t="s">
        <v>357</v>
      </c>
    </row>
    <row r="1679" spans="1:5" x14ac:dyDescent="0.25">
      <c r="A1679" t="s">
        <v>1823</v>
      </c>
    </row>
    <row r="1681" spans="1:8" x14ac:dyDescent="0.25">
      <c r="A1681" t="s">
        <v>1824</v>
      </c>
    </row>
    <row r="1682" spans="1:8" x14ac:dyDescent="0.25">
      <c r="A1682" t="s">
        <v>22</v>
      </c>
      <c r="B1682" t="s">
        <v>1825</v>
      </c>
      <c r="C1682" t="s">
        <v>1826</v>
      </c>
      <c r="D1682" t="s">
        <v>1827</v>
      </c>
      <c r="E1682">
        <v>-123.175562</v>
      </c>
    </row>
    <row r="1683" spans="1:8" x14ac:dyDescent="0.25">
      <c r="A1683" t="s">
        <v>1828</v>
      </c>
      <c r="B1683" t="s">
        <v>2</v>
      </c>
      <c r="C1683" t="s">
        <v>1829</v>
      </c>
      <c r="D1683" t="s">
        <v>1830</v>
      </c>
      <c r="E1683" t="s">
        <v>1831</v>
      </c>
      <c r="F1683" t="s">
        <v>1832</v>
      </c>
      <c r="G1683" t="s">
        <v>1833</v>
      </c>
      <c r="H1683" t="s">
        <v>1834</v>
      </c>
    </row>
    <row r="1685" spans="1:8" x14ac:dyDescent="0.25">
      <c r="A1685" t="s">
        <v>553</v>
      </c>
    </row>
    <row r="1686" spans="1:8" x14ac:dyDescent="0.25">
      <c r="A1686" t="e">
        <f>- remove existing balcony/deck finishes</f>
        <v>#NAME?</v>
      </c>
      <c r="B1686" t="s">
        <v>1835</v>
      </c>
    </row>
    <row r="1687" spans="1:8" x14ac:dyDescent="0.25">
      <c r="A1687" t="e">
        <f>- install new water proofing</f>
        <v>#NAME?</v>
      </c>
      <c r="B1687" t="s">
        <v>1836</v>
      </c>
      <c r="C1687" t="s">
        <v>1837</v>
      </c>
      <c r="D1687" t="s">
        <v>1838</v>
      </c>
      <c r="E1687" t="s">
        <v>1839</v>
      </c>
    </row>
    <row r="1689" spans="1:8" x14ac:dyDescent="0.25">
      <c r="A1689" t="s">
        <v>1840</v>
      </c>
      <c r="B1689" t="s">
        <v>1841</v>
      </c>
    </row>
    <row r="1690" spans="1:8" x14ac:dyDescent="0.25">
      <c r="A1690" t="s">
        <v>1842</v>
      </c>
    </row>
    <row r="1692" spans="1:8" x14ac:dyDescent="0.25">
      <c r="A1692" t="s">
        <v>1843</v>
      </c>
      <c r="B1692" t="s">
        <v>1844</v>
      </c>
      <c r="C1692" t="s">
        <v>613</v>
      </c>
      <c r="D1692" t="s">
        <v>1845</v>
      </c>
    </row>
    <row r="1693" spans="1:8" x14ac:dyDescent="0.25">
      <c r="A1693" t="s">
        <v>22</v>
      </c>
      <c r="B1693" t="s">
        <v>1846</v>
      </c>
      <c r="C1693" t="s">
        <v>1847</v>
      </c>
      <c r="D1693" t="s">
        <v>1848</v>
      </c>
      <c r="E1693">
        <v>-123.1264168</v>
      </c>
    </row>
    <row r="1694" spans="1:8" x14ac:dyDescent="0.25">
      <c r="A1694" t="s">
        <v>1849</v>
      </c>
      <c r="B1694" t="s">
        <v>2</v>
      </c>
      <c r="C1694" t="s">
        <v>1850</v>
      </c>
      <c r="D1694" t="s">
        <v>108</v>
      </c>
    </row>
    <row r="1696" spans="1:8" x14ac:dyDescent="0.25">
      <c r="A1696" t="s">
        <v>1851</v>
      </c>
    </row>
    <row r="1697" spans="1:5" x14ac:dyDescent="0.25">
      <c r="A1697" t="s">
        <v>361</v>
      </c>
      <c r="B1697" t="s">
        <v>1852</v>
      </c>
      <c r="C1697" t="s">
        <v>1853</v>
      </c>
      <c r="D1697" t="s">
        <v>1854</v>
      </c>
      <c r="E1697">
        <v>-123.0265438</v>
      </c>
    </row>
    <row r="1698" spans="1:5" x14ac:dyDescent="0.25">
      <c r="A1698" t="s">
        <v>1855</v>
      </c>
      <c r="B1698" t="s">
        <v>2</v>
      </c>
      <c r="C1698" t="s">
        <v>1856</v>
      </c>
    </row>
    <row r="1700" spans="1:5" x14ac:dyDescent="0.25">
      <c r="A1700" t="s">
        <v>1857</v>
      </c>
    </row>
    <row r="1702" spans="1:5" x14ac:dyDescent="0.25">
      <c r="A1702" t="s">
        <v>141</v>
      </c>
    </row>
    <row r="1703" spans="1:5" x14ac:dyDescent="0.25">
      <c r="A1703" t="s">
        <v>1858</v>
      </c>
      <c r="B1703" t="s">
        <v>20</v>
      </c>
      <c r="C1703" t="s">
        <v>1859</v>
      </c>
    </row>
    <row r="1705" spans="1:5" x14ac:dyDescent="0.25">
      <c r="A1705" t="s">
        <v>1860</v>
      </c>
    </row>
    <row r="1706" spans="1:5" x14ac:dyDescent="0.25">
      <c r="A1706" t="s">
        <v>1861</v>
      </c>
      <c r="B1706" t="s">
        <v>1862</v>
      </c>
    </row>
    <row r="1707" spans="1:5" x14ac:dyDescent="0.25">
      <c r="A1707" t="s">
        <v>1863</v>
      </c>
    </row>
    <row r="1709" spans="1:5" x14ac:dyDescent="0.25">
      <c r="A1709" t="s">
        <v>1864</v>
      </c>
    </row>
    <row r="1710" spans="1:5" x14ac:dyDescent="0.25">
      <c r="A1710" t="s">
        <v>22</v>
      </c>
      <c r="B1710" t="s">
        <v>1865</v>
      </c>
      <c r="C1710" t="s">
        <v>1866</v>
      </c>
      <c r="D1710" t="s">
        <v>1867</v>
      </c>
      <c r="E1710">
        <v>-123.17080919999999</v>
      </c>
    </row>
    <row r="1711" spans="1:5" x14ac:dyDescent="0.25">
      <c r="A1711" t="s">
        <v>1868</v>
      </c>
      <c r="B1711" t="s">
        <v>2</v>
      </c>
      <c r="C1711" t="s">
        <v>1869</v>
      </c>
      <c r="D1711" t="s">
        <v>108</v>
      </c>
    </row>
    <row r="1713" spans="1:5" x14ac:dyDescent="0.25">
      <c r="A1713" t="s">
        <v>215</v>
      </c>
    </row>
    <row r="1716" spans="1:5" x14ac:dyDescent="0.25">
      <c r="A1716" t="s">
        <v>1870</v>
      </c>
    </row>
    <row r="1717" spans="1:5" x14ac:dyDescent="0.25">
      <c r="A1717" t="s">
        <v>1871</v>
      </c>
    </row>
    <row r="1718" spans="1:5" x14ac:dyDescent="0.25">
      <c r="A1718" t="s">
        <v>1872</v>
      </c>
    </row>
    <row r="1719" spans="1:5" x14ac:dyDescent="0.25">
      <c r="A1719" t="s">
        <v>22</v>
      </c>
      <c r="B1719" t="s">
        <v>1873</v>
      </c>
      <c r="C1719" t="s">
        <v>1874</v>
      </c>
      <c r="D1719" t="s">
        <v>1875</v>
      </c>
      <c r="E1719">
        <v>-123.0420687</v>
      </c>
    </row>
    <row r="1720" spans="1:5" x14ac:dyDescent="0.25">
      <c r="A1720" t="s">
        <v>1876</v>
      </c>
      <c r="B1720" t="s">
        <v>2</v>
      </c>
      <c r="C1720" t="s">
        <v>1877</v>
      </c>
      <c r="D1720" t="s">
        <v>1878</v>
      </c>
    </row>
    <row r="1722" spans="1:5" x14ac:dyDescent="0.25">
      <c r="A1722" t="s">
        <v>1879</v>
      </c>
      <c r="B1722" t="s">
        <v>1880</v>
      </c>
      <c r="C1722" t="s">
        <v>1881</v>
      </c>
      <c r="D1722" t="s">
        <v>1882</v>
      </c>
      <c r="E1722" t="s">
        <v>1883</v>
      </c>
    </row>
    <row r="1724" spans="1:5" x14ac:dyDescent="0.25">
      <c r="A1724" t="s">
        <v>1004</v>
      </c>
      <c r="B1724" t="s">
        <v>1884</v>
      </c>
      <c r="C1724" t="s">
        <v>1885</v>
      </c>
      <c r="D1724" t="s">
        <v>1886</v>
      </c>
      <c r="E1724" t="s">
        <v>1887</v>
      </c>
    </row>
    <row r="1726" spans="1:5" x14ac:dyDescent="0.25">
      <c r="A1726" t="s">
        <v>1888</v>
      </c>
      <c r="B1726" t="s">
        <v>1889</v>
      </c>
      <c r="C1726" t="s">
        <v>1890</v>
      </c>
    </row>
    <row r="1728" spans="1:5" x14ac:dyDescent="0.25">
      <c r="A1728" t="s">
        <v>1891</v>
      </c>
    </row>
    <row r="1729" spans="1:5" x14ac:dyDescent="0.25">
      <c r="A1729" t="s">
        <v>1892</v>
      </c>
    </row>
    <row r="1730" spans="1:5" x14ac:dyDescent="0.25">
      <c r="A1730" t="s">
        <v>1893</v>
      </c>
    </row>
    <row r="1731" spans="1:5" x14ac:dyDescent="0.25">
      <c r="A1731" t="s">
        <v>467</v>
      </c>
      <c r="B1731" t="s">
        <v>1894</v>
      </c>
      <c r="C1731" t="s">
        <v>1895</v>
      </c>
      <c r="D1731" t="s">
        <v>1896</v>
      </c>
      <c r="E1731">
        <v>-123.1253634</v>
      </c>
    </row>
    <row r="1732" spans="1:5" x14ac:dyDescent="0.25">
      <c r="A1732" t="s">
        <v>1897</v>
      </c>
      <c r="B1732" t="s">
        <v>2</v>
      </c>
      <c r="C1732" t="s">
        <v>1898</v>
      </c>
    </row>
    <row r="1734" spans="1:5" x14ac:dyDescent="0.25">
      <c r="A1734" t="s">
        <v>1899</v>
      </c>
    </row>
    <row r="1735" spans="1:5" x14ac:dyDescent="0.25">
      <c r="A1735" t="s">
        <v>1900</v>
      </c>
      <c r="B1735" t="s">
        <v>1901</v>
      </c>
      <c r="C1735">
        <v>2022</v>
      </c>
    </row>
    <row r="1737" spans="1:5" x14ac:dyDescent="0.25">
      <c r="A1737" t="s">
        <v>141</v>
      </c>
    </row>
    <row r="1738" spans="1:5" x14ac:dyDescent="0.25">
      <c r="A1738" t="e">
        <f>- Sch a: Jinong Yum</f>
        <v>#NAME?</v>
      </c>
      <c r="B1738" t="s">
        <v>504</v>
      </c>
      <c r="C1738" t="s">
        <v>1902</v>
      </c>
    </row>
    <row r="1739" spans="1:5" x14ac:dyDescent="0.25">
      <c r="A1739" t="e">
        <f>- Sch B (Arch): Jinong Yum</f>
        <v>#NAME?</v>
      </c>
      <c r="B1739" t="s">
        <v>504</v>
      </c>
      <c r="C1739" t="s">
        <v>1902</v>
      </c>
    </row>
    <row r="1740" spans="1:5" x14ac:dyDescent="0.25">
      <c r="A1740" t="s">
        <v>1903</v>
      </c>
      <c r="B1740" t="s">
        <v>1904</v>
      </c>
      <c r="C1740" t="s">
        <v>1905</v>
      </c>
      <c r="D1740" t="s">
        <v>1906</v>
      </c>
    </row>
    <row r="1742" spans="1:5" x14ac:dyDescent="0.25">
      <c r="A1742" t="s">
        <v>129</v>
      </c>
    </row>
    <row r="1743" spans="1:5" x14ac:dyDescent="0.25">
      <c r="A1743" t="s">
        <v>1907</v>
      </c>
      <c r="B1743" t="s">
        <v>1908</v>
      </c>
    </row>
    <row r="1744" spans="1:5" x14ac:dyDescent="0.25">
      <c r="A1744" t="s">
        <v>123</v>
      </c>
      <c r="B1744" t="s">
        <v>1909</v>
      </c>
      <c r="C1744" t="s">
        <v>1910</v>
      </c>
      <c r="D1744" t="s">
        <v>1911</v>
      </c>
      <c r="E1744">
        <v>-123.0445071</v>
      </c>
    </row>
    <row r="1745" spans="1:5" x14ac:dyDescent="0.25">
      <c r="A1745" t="s">
        <v>1912</v>
      </c>
      <c r="B1745" t="s">
        <v>2</v>
      </c>
      <c r="C1745" t="s">
        <v>1913</v>
      </c>
    </row>
    <row r="1747" spans="1:5" x14ac:dyDescent="0.25">
      <c r="A1747" t="s">
        <v>1914</v>
      </c>
    </row>
    <row r="1748" spans="1:5" x14ac:dyDescent="0.25">
      <c r="A1748" t="s">
        <v>22</v>
      </c>
      <c r="B1748" t="s">
        <v>1915</v>
      </c>
      <c r="C1748" t="s">
        <v>1916</v>
      </c>
      <c r="D1748" t="s">
        <v>1917</v>
      </c>
      <c r="E1748">
        <v>-123.0885487</v>
      </c>
    </row>
    <row r="1749" spans="1:5" x14ac:dyDescent="0.25">
      <c r="A1749" t="s">
        <v>1918</v>
      </c>
      <c r="B1749" t="s">
        <v>2</v>
      </c>
      <c r="C1749" t="s">
        <v>1919</v>
      </c>
    </row>
    <row r="1751" spans="1:5" x14ac:dyDescent="0.25">
      <c r="A1751" t="s">
        <v>1920</v>
      </c>
    </row>
    <row r="1752" spans="1:5" x14ac:dyDescent="0.25">
      <c r="A1752" t="s">
        <v>639</v>
      </c>
    </row>
    <row r="1753" spans="1:5" x14ac:dyDescent="0.25">
      <c r="A1753" t="e">
        <f>- No strata-titling will be permitted.</f>
        <v>#NAME?</v>
      </c>
    </row>
    <row r="1754" spans="1:5" x14ac:dyDescent="0.25">
      <c r="A1754" t="e">
        <f>- This is a one story Building pursuant to the Zoning and Development By-law.</f>
        <v>#NAME?</v>
      </c>
    </row>
    <row r="1755" spans="1:5" x14ac:dyDescent="0.25">
      <c r="A1755" t="e">
        <f>- An annual Vancouver Business License must be obtained prior to the rental of This approved one- family dwelling and/ or secondary suite on This site</f>
        <v>#NAME?</v>
      </c>
    </row>
    <row r="1756" spans="1:5" x14ac:dyDescent="0.25">
      <c r="A1756" t="e">
        <f>- install interconnected</f>
        <v>#NAME?</v>
      </c>
      <c r="B1756" t="s">
        <v>1921</v>
      </c>
      <c r="C1756" t="s">
        <v>1922</v>
      </c>
      <c r="D1756" t="s">
        <v>1923</v>
      </c>
    </row>
    <row r="1757" spans="1:5" x14ac:dyDescent="0.25">
      <c r="A1757" t="s">
        <v>1924</v>
      </c>
    </row>
    <row r="1758" spans="1:5" x14ac:dyDescent="0.25">
      <c r="A1758" t="s">
        <v>1925</v>
      </c>
    </row>
    <row r="1759" spans="1:5" x14ac:dyDescent="0.25">
      <c r="A1759" t="s">
        <v>22</v>
      </c>
      <c r="B1759" t="s">
        <v>1926</v>
      </c>
      <c r="C1759" t="s">
        <v>1927</v>
      </c>
      <c r="D1759" t="s">
        <v>1928</v>
      </c>
      <c r="E1759">
        <v>-123.08857740000001</v>
      </c>
    </row>
    <row r="1760" spans="1:5" x14ac:dyDescent="0.25">
      <c r="A1760" t="s">
        <v>1929</v>
      </c>
      <c r="B1760" t="s">
        <v>2</v>
      </c>
      <c r="C1760" t="s">
        <v>1930</v>
      </c>
    </row>
    <row r="1762" spans="1:5" x14ac:dyDescent="0.25">
      <c r="A1762" t="s">
        <v>1931</v>
      </c>
    </row>
    <row r="1764" spans="1:5" x14ac:dyDescent="0.25">
      <c r="A1764" t="s">
        <v>1932</v>
      </c>
      <c r="B1764" t="s">
        <v>1933</v>
      </c>
      <c r="C1764" t="s">
        <v>1934</v>
      </c>
    </row>
    <row r="1766" spans="1:5" x14ac:dyDescent="0.25">
      <c r="A1766" t="s">
        <v>1935</v>
      </c>
    </row>
    <row r="1767" spans="1:5" x14ac:dyDescent="0.25">
      <c r="A1767" t="s">
        <v>1936</v>
      </c>
    </row>
    <row r="1768" spans="1:5" x14ac:dyDescent="0.25">
      <c r="A1768" t="s">
        <v>1937</v>
      </c>
    </row>
    <row r="1770" spans="1:5" x14ac:dyDescent="0.25">
      <c r="A1770" t="s">
        <v>1938</v>
      </c>
    </row>
    <row r="1772" spans="1:5" x14ac:dyDescent="0.25">
      <c r="A1772" t="s">
        <v>1939</v>
      </c>
      <c r="B1772">
        <v>2022</v>
      </c>
    </row>
    <row r="1774" spans="1:5" x14ac:dyDescent="0.25">
      <c r="A1774" t="s">
        <v>98</v>
      </c>
      <c r="B1774" t="s">
        <v>99</v>
      </c>
      <c r="C1774" t="s">
        <v>100</v>
      </c>
      <c r="D1774" t="s">
        <v>101</v>
      </c>
      <c r="E1774" t="s">
        <v>1940</v>
      </c>
    </row>
    <row r="1776" spans="1:5" x14ac:dyDescent="0.25">
      <c r="A1776" t="s">
        <v>1941</v>
      </c>
      <c r="B1776" t="s">
        <v>1942</v>
      </c>
    </row>
    <row r="1777" spans="1:6" x14ac:dyDescent="0.25">
      <c r="A1777" t="s">
        <v>1943</v>
      </c>
    </row>
    <row r="1778" spans="1:6" x14ac:dyDescent="0.25">
      <c r="A1778" t="s">
        <v>64</v>
      </c>
      <c r="B1778" t="s">
        <v>1944</v>
      </c>
      <c r="C1778" t="s">
        <v>1945</v>
      </c>
      <c r="D1778" t="s">
        <v>1946</v>
      </c>
      <c r="E1778">
        <v>-123.1276293</v>
      </c>
    </row>
    <row r="1779" spans="1:6" x14ac:dyDescent="0.25">
      <c r="A1779" t="s">
        <v>1947</v>
      </c>
      <c r="B1779" t="s">
        <v>2</v>
      </c>
      <c r="C1779" t="s">
        <v>1948</v>
      </c>
    </row>
    <row r="1781" spans="1:6" x14ac:dyDescent="0.25">
      <c r="A1781" t="s">
        <v>1949</v>
      </c>
    </row>
    <row r="1783" spans="1:6" x14ac:dyDescent="0.25">
      <c r="A1783" t="s">
        <v>1950</v>
      </c>
      <c r="B1783" t="s">
        <v>1951</v>
      </c>
      <c r="C1783" t="s">
        <v>1952</v>
      </c>
      <c r="D1783" t="s">
        <v>1953</v>
      </c>
      <c r="E1783" t="s">
        <v>1954</v>
      </c>
      <c r="F1783" t="s">
        <v>1955</v>
      </c>
    </row>
    <row r="1785" spans="1:6" x14ac:dyDescent="0.25">
      <c r="A1785" t="s">
        <v>743</v>
      </c>
    </row>
    <row r="1787" spans="1:6" x14ac:dyDescent="0.25">
      <c r="A1787" t="s">
        <v>1956</v>
      </c>
    </row>
    <row r="1789" spans="1:6" x14ac:dyDescent="0.25">
      <c r="A1789" t="s">
        <v>1957</v>
      </c>
    </row>
    <row r="1791" spans="1:6" x14ac:dyDescent="0.25">
      <c r="A1791" t="s">
        <v>98</v>
      </c>
      <c r="B1791" t="s">
        <v>99</v>
      </c>
      <c r="C1791" t="s">
        <v>100</v>
      </c>
      <c r="D1791" t="s">
        <v>101</v>
      </c>
      <c r="E1791" t="s">
        <v>1958</v>
      </c>
    </row>
    <row r="1792" spans="1:6" x14ac:dyDescent="0.25">
      <c r="A1792" t="s">
        <v>1959</v>
      </c>
    </row>
    <row r="1793" spans="1:5" x14ac:dyDescent="0.25">
      <c r="A1793" t="s">
        <v>123</v>
      </c>
      <c r="B1793" t="s">
        <v>1960</v>
      </c>
      <c r="C1793" t="s">
        <v>1961</v>
      </c>
      <c r="D1793" t="s">
        <v>1962</v>
      </c>
      <c r="E1793">
        <v>-123.1308294</v>
      </c>
    </row>
    <row r="1794" spans="1:5" x14ac:dyDescent="0.25">
      <c r="A1794" t="s">
        <v>1963</v>
      </c>
      <c r="B1794" t="s">
        <v>2</v>
      </c>
      <c r="C1794" t="s">
        <v>1964</v>
      </c>
      <c r="D1794" t="s">
        <v>108</v>
      </c>
    </row>
    <row r="1796" spans="1:5" x14ac:dyDescent="0.25">
      <c r="A1796" t="s">
        <v>1965</v>
      </c>
    </row>
    <row r="1797" spans="1:5" x14ac:dyDescent="0.25">
      <c r="A1797" t="s">
        <v>84</v>
      </c>
      <c r="B1797" t="s">
        <v>1966</v>
      </c>
      <c r="C1797" t="s">
        <v>1967</v>
      </c>
    </row>
    <row r="1798" spans="1:5" x14ac:dyDescent="0.25">
      <c r="A1798" t="s">
        <v>1968</v>
      </c>
    </row>
    <row r="1799" spans="1:5" x14ac:dyDescent="0.25">
      <c r="A1799" t="s">
        <v>361</v>
      </c>
      <c r="B1799" t="s">
        <v>1969</v>
      </c>
      <c r="C1799" t="s">
        <v>1970</v>
      </c>
      <c r="D1799" t="s">
        <v>1971</v>
      </c>
      <c r="E1799">
        <v>-123.0778664</v>
      </c>
    </row>
    <row r="1800" spans="1:5" x14ac:dyDescent="0.25">
      <c r="A1800" t="s">
        <v>1972</v>
      </c>
      <c r="B1800" t="s">
        <v>2</v>
      </c>
      <c r="C1800" t="s">
        <v>1973</v>
      </c>
    </row>
    <row r="1802" spans="1:5" x14ac:dyDescent="0.25">
      <c r="A1802" t="s">
        <v>150</v>
      </c>
      <c r="B1802" t="s">
        <v>151</v>
      </c>
    </row>
    <row r="1804" spans="1:5" x14ac:dyDescent="0.25">
      <c r="A1804" t="s">
        <v>152</v>
      </c>
      <c r="B1804" t="s">
        <v>1974</v>
      </c>
    </row>
    <row r="1805" spans="1:5" x14ac:dyDescent="0.25">
      <c r="A1805" t="s">
        <v>1975</v>
      </c>
    </row>
    <row r="1806" spans="1:5" x14ac:dyDescent="0.25">
      <c r="A1806" t="s">
        <v>1976</v>
      </c>
      <c r="B1806" t="s">
        <v>1977</v>
      </c>
      <c r="C1806" t="s">
        <v>1967</v>
      </c>
    </row>
    <row r="1807" spans="1:5" x14ac:dyDescent="0.25">
      <c r="A1807" t="s">
        <v>1968</v>
      </c>
    </row>
    <row r="1808" spans="1:5" x14ac:dyDescent="0.25">
      <c r="A1808" t="s">
        <v>361</v>
      </c>
      <c r="B1808" t="s">
        <v>1978</v>
      </c>
      <c r="C1808" t="s">
        <v>1979</v>
      </c>
      <c r="D1808" t="s">
        <v>1980</v>
      </c>
      <c r="E1808">
        <v>-123.05999559999999</v>
      </c>
    </row>
    <row r="1809" spans="1:5" x14ac:dyDescent="0.25">
      <c r="A1809" t="s">
        <v>1981</v>
      </c>
      <c r="B1809" t="s">
        <v>2</v>
      </c>
      <c r="C1809" t="s">
        <v>1982</v>
      </c>
      <c r="D1809" t="s">
        <v>204</v>
      </c>
    </row>
    <row r="1811" spans="1:5" x14ac:dyDescent="0.25">
      <c r="A1811" t="s">
        <v>208</v>
      </c>
    </row>
    <row r="1812" spans="1:5" x14ac:dyDescent="0.25">
      <c r="A1812" t="s">
        <v>1983</v>
      </c>
    </row>
    <row r="1814" spans="1:5" x14ac:dyDescent="0.25">
      <c r="A1814" t="s">
        <v>1984</v>
      </c>
    </row>
    <row r="1815" spans="1:5" x14ac:dyDescent="0.25">
      <c r="A1815" t="s">
        <v>22</v>
      </c>
      <c r="B1815" t="s">
        <v>1985</v>
      </c>
      <c r="C1815" t="s">
        <v>1967</v>
      </c>
    </row>
    <row r="1816" spans="1:5" x14ac:dyDescent="0.25">
      <c r="A1816" t="s">
        <v>1968</v>
      </c>
    </row>
    <row r="1817" spans="1:5" x14ac:dyDescent="0.25">
      <c r="A1817" t="s">
        <v>361</v>
      </c>
      <c r="B1817" t="s">
        <v>1986</v>
      </c>
      <c r="C1817" t="s">
        <v>279</v>
      </c>
      <c r="D1817" t="s">
        <v>280</v>
      </c>
      <c r="E1817">
        <v>-123.05029879999999</v>
      </c>
    </row>
    <row r="1818" spans="1:5" x14ac:dyDescent="0.25">
      <c r="A1818" t="s">
        <v>1987</v>
      </c>
      <c r="B1818" t="s">
        <v>2</v>
      </c>
      <c r="C1818" t="s">
        <v>1988</v>
      </c>
      <c r="D1818" t="s">
        <v>204</v>
      </c>
    </row>
    <row r="1820" spans="1:5" x14ac:dyDescent="0.25">
      <c r="A1820" t="s">
        <v>1989</v>
      </c>
    </row>
    <row r="1822" spans="1:5" x14ac:dyDescent="0.25">
      <c r="A1822" t="s">
        <v>1990</v>
      </c>
    </row>
    <row r="1823" spans="1:5" x14ac:dyDescent="0.25">
      <c r="A1823" t="s">
        <v>1991</v>
      </c>
    </row>
    <row r="1825" spans="1:5" x14ac:dyDescent="0.25">
      <c r="A1825" t="s">
        <v>206</v>
      </c>
    </row>
    <row r="1827" spans="1:5" x14ac:dyDescent="0.25">
      <c r="A1827" t="s">
        <v>1992</v>
      </c>
    </row>
    <row r="1828" spans="1:5" x14ac:dyDescent="0.25">
      <c r="A1828" t="s">
        <v>1993</v>
      </c>
    </row>
    <row r="1829" spans="1:5" x14ac:dyDescent="0.25">
      <c r="A1829" t="s">
        <v>22</v>
      </c>
      <c r="B1829" t="s">
        <v>1985</v>
      </c>
      <c r="C1829" t="s">
        <v>1967</v>
      </c>
    </row>
    <row r="1830" spans="1:5" x14ac:dyDescent="0.25">
      <c r="A1830" t="s">
        <v>1968</v>
      </c>
    </row>
    <row r="1831" spans="1:5" x14ac:dyDescent="0.25">
      <c r="A1831" t="s">
        <v>361</v>
      </c>
      <c r="B1831" t="s">
        <v>1994</v>
      </c>
      <c r="C1831" t="s">
        <v>1307</v>
      </c>
      <c r="D1831" t="s">
        <v>1308</v>
      </c>
      <c r="E1831">
        <v>-123.0630305</v>
      </c>
    </row>
    <row r="1832" spans="1:5" x14ac:dyDescent="0.25">
      <c r="A1832" t="s">
        <v>1995</v>
      </c>
      <c r="B1832" t="s">
        <v>2</v>
      </c>
      <c r="C1832" t="s">
        <v>1996</v>
      </c>
      <c r="D1832" t="s">
        <v>108</v>
      </c>
    </row>
    <row r="1834" spans="1:5" x14ac:dyDescent="0.25">
      <c r="A1834" t="s">
        <v>1997</v>
      </c>
    </row>
    <row r="1836" spans="1:5" x14ac:dyDescent="0.25">
      <c r="A1836" t="s">
        <v>1998</v>
      </c>
    </row>
    <row r="1837" spans="1:5" x14ac:dyDescent="0.25">
      <c r="A1837" t="s">
        <v>226</v>
      </c>
      <c r="B1837" t="s">
        <v>1999</v>
      </c>
    </row>
    <row r="1838" spans="1:5" x14ac:dyDescent="0.25">
      <c r="A1838" t="s">
        <v>467</v>
      </c>
      <c r="B1838" t="s">
        <v>2000</v>
      </c>
      <c r="C1838" t="s">
        <v>2001</v>
      </c>
      <c r="D1838" t="s">
        <v>2002</v>
      </c>
      <c r="E1838">
        <v>-123.0400338</v>
      </c>
    </row>
    <row r="1839" spans="1:5" x14ac:dyDescent="0.25">
      <c r="A1839" t="s">
        <v>2003</v>
      </c>
      <c r="B1839" t="s">
        <v>2</v>
      </c>
      <c r="C1839" t="s">
        <v>2004</v>
      </c>
    </row>
    <row r="1841" spans="1:5" x14ac:dyDescent="0.25">
      <c r="A1841" t="s">
        <v>2005</v>
      </c>
      <c r="B1841" t="s">
        <v>2006</v>
      </c>
      <c r="C1841" t="s">
        <v>2007</v>
      </c>
      <c r="D1841" t="s">
        <v>2008</v>
      </c>
    </row>
    <row r="1843" spans="1:5" x14ac:dyDescent="0.25">
      <c r="A1843" t="s">
        <v>2009</v>
      </c>
    </row>
    <row r="1845" spans="1:5" x14ac:dyDescent="0.25">
      <c r="A1845" t="s">
        <v>2010</v>
      </c>
    </row>
    <row r="1847" spans="1:5" x14ac:dyDescent="0.25">
      <c r="A1847" t="s">
        <v>2011</v>
      </c>
    </row>
    <row r="1848" spans="1:5" x14ac:dyDescent="0.25">
      <c r="A1848" t="s">
        <v>64</v>
      </c>
      <c r="B1848" t="s">
        <v>2012</v>
      </c>
      <c r="C1848" t="s">
        <v>2013</v>
      </c>
    </row>
    <row r="1849" spans="1:5" x14ac:dyDescent="0.25">
      <c r="A1849" t="s">
        <v>110</v>
      </c>
      <c r="B1849" t="s">
        <v>2014</v>
      </c>
      <c r="C1849" t="s">
        <v>2015</v>
      </c>
      <c r="D1849" t="s">
        <v>2016</v>
      </c>
      <c r="E1849">
        <v>-123.0937989</v>
      </c>
    </row>
    <row r="1850" spans="1:5" x14ac:dyDescent="0.25">
      <c r="A1850" t="s">
        <v>2017</v>
      </c>
      <c r="B1850" t="s">
        <v>2</v>
      </c>
      <c r="C1850" t="s">
        <v>2018</v>
      </c>
      <c r="D1850" t="s">
        <v>108</v>
      </c>
    </row>
    <row r="1852" spans="1:5" x14ac:dyDescent="0.25">
      <c r="A1852" t="s">
        <v>2019</v>
      </c>
    </row>
    <row r="1854" spans="1:5" x14ac:dyDescent="0.25">
      <c r="A1854" t="s">
        <v>2020</v>
      </c>
    </row>
    <row r="1855" spans="1:5" x14ac:dyDescent="0.25">
      <c r="A1855" t="s">
        <v>22</v>
      </c>
      <c r="B1855" t="s">
        <v>2021</v>
      </c>
    </row>
    <row r="1856" spans="1:5" x14ac:dyDescent="0.25">
      <c r="A1856" t="s">
        <v>361</v>
      </c>
      <c r="B1856" t="s">
        <v>2022</v>
      </c>
      <c r="C1856" t="s">
        <v>2023</v>
      </c>
      <c r="D1856" t="s">
        <v>2024</v>
      </c>
      <c r="E1856">
        <v>-123.0613582</v>
      </c>
    </row>
    <row r="1857" spans="1:6" x14ac:dyDescent="0.25">
      <c r="A1857" t="s">
        <v>2025</v>
      </c>
      <c r="B1857" t="s">
        <v>2</v>
      </c>
      <c r="C1857" t="s">
        <v>2026</v>
      </c>
    </row>
    <row r="1859" spans="1:6" x14ac:dyDescent="0.25">
      <c r="A1859" t="s">
        <v>2027</v>
      </c>
    </row>
    <row r="1861" spans="1:6" x14ac:dyDescent="0.25">
      <c r="A1861" t="s">
        <v>2028</v>
      </c>
      <c r="B1861" t="s">
        <v>2029</v>
      </c>
      <c r="C1861">
        <v>2021</v>
      </c>
    </row>
    <row r="1863" spans="1:6" x14ac:dyDescent="0.25">
      <c r="A1863" t="s">
        <v>533</v>
      </c>
    </row>
    <row r="1864" spans="1:6" x14ac:dyDescent="0.25">
      <c r="A1864" t="s">
        <v>826</v>
      </c>
    </row>
    <row r="1865" spans="1:6" x14ac:dyDescent="0.25">
      <c r="A1865" t="s">
        <v>827</v>
      </c>
    </row>
    <row r="1866" spans="1:6" x14ac:dyDescent="0.25">
      <c r="A1866" t="s">
        <v>828</v>
      </c>
    </row>
    <row r="1867" spans="1:6" x14ac:dyDescent="0.25">
      <c r="A1867" t="s">
        <v>829</v>
      </c>
    </row>
    <row r="1868" spans="1:6" x14ac:dyDescent="0.25">
      <c r="A1868" t="s">
        <v>2030</v>
      </c>
    </row>
    <row r="1869" spans="1:6" x14ac:dyDescent="0.25">
      <c r="A1869" t="s">
        <v>22</v>
      </c>
      <c r="B1869" t="s">
        <v>2031</v>
      </c>
    </row>
    <row r="1870" spans="1:6" x14ac:dyDescent="0.25">
      <c r="A1870" t="s">
        <v>226</v>
      </c>
      <c r="B1870" t="s">
        <v>2032</v>
      </c>
      <c r="C1870" t="s">
        <v>2033</v>
      </c>
      <c r="D1870" t="s">
        <v>2034</v>
      </c>
      <c r="E1870">
        <v>-123.07434600000001</v>
      </c>
    </row>
    <row r="1871" spans="1:6" x14ac:dyDescent="0.25">
      <c r="A1871" t="s">
        <v>2035</v>
      </c>
      <c r="B1871" t="s">
        <v>2</v>
      </c>
      <c r="C1871" t="s">
        <v>2036</v>
      </c>
      <c r="D1871" t="s">
        <v>2037</v>
      </c>
      <c r="E1871" t="s">
        <v>409</v>
      </c>
      <c r="F1871" t="s">
        <v>235</v>
      </c>
    </row>
    <row r="1873" spans="1:2" x14ac:dyDescent="0.25">
      <c r="A1873" t="s">
        <v>2038</v>
      </c>
    </row>
    <row r="1874" spans="1:2" x14ac:dyDescent="0.25">
      <c r="A1874" t="s">
        <v>173</v>
      </c>
    </row>
    <row r="1875" spans="1:2" x14ac:dyDescent="0.25">
      <c r="A1875" t="s">
        <v>238</v>
      </c>
    </row>
    <row r="1876" spans="1:2" x14ac:dyDescent="0.25">
      <c r="A1876" t="s">
        <v>2039</v>
      </c>
      <c r="B1876" t="s">
        <v>2040</v>
      </c>
    </row>
    <row r="1877" spans="1:2" x14ac:dyDescent="0.25">
      <c r="A1877" t="s">
        <v>2041</v>
      </c>
    </row>
    <row r="1878" spans="1:2" x14ac:dyDescent="0.25">
      <c r="A1878" t="s">
        <v>2042</v>
      </c>
    </row>
    <row r="1879" spans="1:2" x14ac:dyDescent="0.25">
      <c r="A1879" t="s">
        <v>2043</v>
      </c>
    </row>
    <row r="1881" spans="1:2" x14ac:dyDescent="0.25">
      <c r="A1881" t="s">
        <v>182</v>
      </c>
    </row>
    <row r="1883" spans="1:2" x14ac:dyDescent="0.25">
      <c r="A1883" t="s">
        <v>183</v>
      </c>
    </row>
    <row r="1885" spans="1:2" x14ac:dyDescent="0.25">
      <c r="A1885" t="s">
        <v>2044</v>
      </c>
    </row>
    <row r="1886" spans="1:2" x14ac:dyDescent="0.25">
      <c r="A1886" t="s">
        <v>2045</v>
      </c>
    </row>
    <row r="1887" spans="1:2" x14ac:dyDescent="0.25">
      <c r="A1887" t="s">
        <v>2046</v>
      </c>
    </row>
    <row r="1889" spans="1:5" x14ac:dyDescent="0.25">
      <c r="A1889" t="s">
        <v>342</v>
      </c>
      <c r="B1889" t="s">
        <v>2047</v>
      </c>
    </row>
    <row r="1891" spans="1:5" x14ac:dyDescent="0.25">
      <c r="A1891" t="s">
        <v>2048</v>
      </c>
    </row>
    <row r="1892" spans="1:5" x14ac:dyDescent="0.25">
      <c r="A1892" t="s">
        <v>22</v>
      </c>
      <c r="B1892" t="s">
        <v>2049</v>
      </c>
      <c r="C1892" t="s">
        <v>2050</v>
      </c>
      <c r="D1892" t="s">
        <v>2051</v>
      </c>
      <c r="E1892">
        <v>-123.05423399999999</v>
      </c>
    </row>
    <row r="1893" spans="1:5" x14ac:dyDescent="0.25">
      <c r="A1893" t="s">
        <v>2052</v>
      </c>
      <c r="B1893" t="s">
        <v>2</v>
      </c>
      <c r="C1893" t="s">
        <v>2053</v>
      </c>
    </row>
    <row r="1895" spans="1:5" x14ac:dyDescent="0.25">
      <c r="A1895" t="s">
        <v>203</v>
      </c>
      <c r="B1895" t="s">
        <v>964</v>
      </c>
    </row>
    <row r="1897" spans="1:5" x14ac:dyDescent="0.25">
      <c r="A1897" t="s">
        <v>2054</v>
      </c>
    </row>
    <row r="1898" spans="1:5" x14ac:dyDescent="0.25">
      <c r="A1898" t="s">
        <v>2055</v>
      </c>
    </row>
    <row r="1899" spans="1:5" x14ac:dyDescent="0.25">
      <c r="A1899" t="s">
        <v>22</v>
      </c>
      <c r="B1899" t="s">
        <v>2056</v>
      </c>
    </row>
    <row r="1900" spans="1:5" x14ac:dyDescent="0.25">
      <c r="A1900" t="s">
        <v>361</v>
      </c>
      <c r="B1900" t="s">
        <v>2057</v>
      </c>
      <c r="C1900" t="s">
        <v>2050</v>
      </c>
      <c r="D1900" t="s">
        <v>2051</v>
      </c>
      <c r="E1900">
        <v>-123.05423399999999</v>
      </c>
    </row>
    <row r="1901" spans="1:5" x14ac:dyDescent="0.25">
      <c r="A1901" t="s">
        <v>2058</v>
      </c>
      <c r="B1901" t="s">
        <v>2</v>
      </c>
      <c r="C1901" t="s">
        <v>2059</v>
      </c>
      <c r="D1901" t="s">
        <v>108</v>
      </c>
    </row>
    <row r="1903" spans="1:5" x14ac:dyDescent="0.25">
      <c r="A1903" t="s">
        <v>2060</v>
      </c>
      <c r="B1903" t="s">
        <v>2061</v>
      </c>
      <c r="C1903" t="s">
        <v>2062</v>
      </c>
    </row>
    <row r="1905" spans="1:5" x14ac:dyDescent="0.25">
      <c r="A1905" t="s">
        <v>2063</v>
      </c>
    </row>
    <row r="1906" spans="1:5" x14ac:dyDescent="0.25">
      <c r="A1906" t="s">
        <v>2064</v>
      </c>
    </row>
    <row r="1907" spans="1:5" x14ac:dyDescent="0.25">
      <c r="A1907" t="s">
        <v>22</v>
      </c>
      <c r="B1907" t="s">
        <v>2065</v>
      </c>
    </row>
    <row r="1908" spans="1:5" x14ac:dyDescent="0.25">
      <c r="A1908" t="s">
        <v>361</v>
      </c>
      <c r="B1908" t="s">
        <v>2066</v>
      </c>
      <c r="C1908" t="s">
        <v>2067</v>
      </c>
      <c r="D1908" t="s">
        <v>2068</v>
      </c>
      <c r="E1908">
        <v>-123.04124160000001</v>
      </c>
    </row>
    <row r="1909" spans="1:5" x14ac:dyDescent="0.25">
      <c r="A1909" t="s">
        <v>2069</v>
      </c>
      <c r="B1909" t="s">
        <v>2</v>
      </c>
      <c r="C1909" t="s">
        <v>2070</v>
      </c>
    </row>
    <row r="1911" spans="1:5" x14ac:dyDescent="0.25">
      <c r="A1911" t="s">
        <v>150</v>
      </c>
      <c r="B1911" t="s">
        <v>151</v>
      </c>
    </row>
    <row r="1913" spans="1:5" x14ac:dyDescent="0.25">
      <c r="A1913" t="s">
        <v>152</v>
      </c>
      <c r="B1913" t="s">
        <v>2071</v>
      </c>
    </row>
    <row r="1914" spans="1:5" x14ac:dyDescent="0.25">
      <c r="A1914" t="s">
        <v>22</v>
      </c>
      <c r="B1914" t="s">
        <v>2072</v>
      </c>
    </row>
    <row r="1915" spans="1:5" x14ac:dyDescent="0.25">
      <c r="A1915" t="s">
        <v>2073</v>
      </c>
    </row>
    <row r="1916" spans="1:5" x14ac:dyDescent="0.25">
      <c r="A1916" t="s">
        <v>22</v>
      </c>
      <c r="B1916" t="s">
        <v>2074</v>
      </c>
      <c r="C1916" t="s">
        <v>2075</v>
      </c>
      <c r="D1916" t="s">
        <v>2076</v>
      </c>
      <c r="E1916">
        <v>-123.10359870000001</v>
      </c>
    </row>
    <row r="1917" spans="1:5" x14ac:dyDescent="0.25">
      <c r="A1917" t="s">
        <v>2077</v>
      </c>
      <c r="B1917" t="s">
        <v>2</v>
      </c>
      <c r="C1917" t="s">
        <v>2078</v>
      </c>
      <c r="D1917" t="s">
        <v>204</v>
      </c>
    </row>
    <row r="1919" spans="1:5" x14ac:dyDescent="0.25">
      <c r="A1919" t="s">
        <v>206</v>
      </c>
    </row>
    <row r="1921" spans="1:6" x14ac:dyDescent="0.25">
      <c r="A1921" t="s">
        <v>2079</v>
      </c>
    </row>
    <row r="1922" spans="1:6" x14ac:dyDescent="0.25">
      <c r="A1922" t="s">
        <v>361</v>
      </c>
      <c r="B1922" t="s">
        <v>2080</v>
      </c>
      <c r="C1922" t="s">
        <v>2081</v>
      </c>
      <c r="D1922" t="s">
        <v>2082</v>
      </c>
      <c r="E1922">
        <v>-123.0263834</v>
      </c>
    </row>
    <row r="1923" spans="1:6" x14ac:dyDescent="0.25">
      <c r="A1923" t="s">
        <v>2083</v>
      </c>
      <c r="B1923" t="s">
        <v>2</v>
      </c>
      <c r="C1923" t="s">
        <v>2084</v>
      </c>
    </row>
    <row r="1925" spans="1:6" x14ac:dyDescent="0.25">
      <c r="A1925" t="s">
        <v>2085</v>
      </c>
    </row>
    <row r="1927" spans="1:6" x14ac:dyDescent="0.25">
      <c r="A1927" t="s">
        <v>2086</v>
      </c>
      <c r="B1927" t="s">
        <v>2087</v>
      </c>
      <c r="C1927" t="s">
        <v>2088</v>
      </c>
      <c r="D1927" t="s">
        <v>2089</v>
      </c>
      <c r="E1927" t="s">
        <v>1046</v>
      </c>
    </row>
    <row r="1929" spans="1:6" x14ac:dyDescent="0.25">
      <c r="A1929" t="s">
        <v>2090</v>
      </c>
    </row>
    <row r="1931" spans="1:6" x14ac:dyDescent="0.25">
      <c r="A1931" t="s">
        <v>744</v>
      </c>
      <c r="B1931" t="s">
        <v>745</v>
      </c>
    </row>
    <row r="1933" spans="1:6" x14ac:dyDescent="0.25">
      <c r="A1933" t="s">
        <v>98</v>
      </c>
      <c r="B1933" t="s">
        <v>99</v>
      </c>
      <c r="C1933" t="s">
        <v>100</v>
      </c>
      <c r="D1933" t="s">
        <v>101</v>
      </c>
      <c r="E1933" t="s">
        <v>2091</v>
      </c>
    </row>
    <row r="1934" spans="1:6" x14ac:dyDescent="0.25">
      <c r="A1934" t="s">
        <v>123</v>
      </c>
      <c r="B1934" t="s">
        <v>2092</v>
      </c>
      <c r="C1934" t="s">
        <v>2093</v>
      </c>
      <c r="D1934" t="s">
        <v>2094</v>
      </c>
      <c r="E1934">
        <v>-123.14714619999999</v>
      </c>
    </row>
    <row r="1935" spans="1:6" x14ac:dyDescent="0.25">
      <c r="A1935" t="s">
        <v>2095</v>
      </c>
      <c r="B1935" t="s">
        <v>2</v>
      </c>
      <c r="C1935" t="s">
        <v>2096</v>
      </c>
      <c r="D1935" t="s">
        <v>2097</v>
      </c>
      <c r="E1935" t="s">
        <v>409</v>
      </c>
      <c r="F1935" t="s">
        <v>171</v>
      </c>
    </row>
    <row r="1937" spans="1:1" x14ac:dyDescent="0.25">
      <c r="A1937" t="s">
        <v>410</v>
      </c>
    </row>
    <row r="1938" spans="1:1" x14ac:dyDescent="0.25">
      <c r="A1938" t="s">
        <v>2098</v>
      </c>
    </row>
    <row r="1940" spans="1:1" x14ac:dyDescent="0.25">
      <c r="A1940" t="s">
        <v>411</v>
      </c>
    </row>
    <row r="1941" spans="1:1" x14ac:dyDescent="0.25">
      <c r="A1941" t="s">
        <v>2099</v>
      </c>
    </row>
    <row r="1942" spans="1:1" x14ac:dyDescent="0.25">
      <c r="A1942" t="s">
        <v>2100</v>
      </c>
    </row>
    <row r="1943" spans="1:1" x14ac:dyDescent="0.25">
      <c r="A1943" t="s">
        <v>2101</v>
      </c>
    </row>
    <row r="1945" spans="1:1" x14ac:dyDescent="0.25">
      <c r="A1945" t="s">
        <v>420</v>
      </c>
    </row>
    <row r="1946" spans="1:1" x14ac:dyDescent="0.25">
      <c r="A1946" t="s">
        <v>2102</v>
      </c>
    </row>
    <row r="1948" spans="1:1" x14ac:dyDescent="0.25">
      <c r="A1948" t="s">
        <v>2103</v>
      </c>
    </row>
    <row r="1950" spans="1:1" x14ac:dyDescent="0.25">
      <c r="A1950" t="s">
        <v>2104</v>
      </c>
    </row>
    <row r="1952" spans="1:1" x14ac:dyDescent="0.25">
      <c r="A1952" t="s">
        <v>2105</v>
      </c>
    </row>
    <row r="1953" spans="1:5" x14ac:dyDescent="0.25">
      <c r="A1953" t="s">
        <v>226</v>
      </c>
      <c r="B1953" t="s">
        <v>2106</v>
      </c>
      <c r="C1953" t="s">
        <v>2107</v>
      </c>
      <c r="D1953" t="s">
        <v>2108</v>
      </c>
      <c r="E1953">
        <v>-123.05816849999999</v>
      </c>
    </row>
    <row r="1954" spans="1:5" x14ac:dyDescent="0.25">
      <c r="A1954" t="s">
        <v>2109</v>
      </c>
      <c r="B1954" t="s">
        <v>2</v>
      </c>
      <c r="C1954" t="s">
        <v>2110</v>
      </c>
      <c r="D1954" t="s">
        <v>2111</v>
      </c>
    </row>
    <row r="1956" spans="1:5" x14ac:dyDescent="0.25">
      <c r="A1956" t="s">
        <v>2112</v>
      </c>
    </row>
    <row r="1958" spans="1:5" x14ac:dyDescent="0.25">
      <c r="A1958" t="s">
        <v>2113</v>
      </c>
    </row>
    <row r="1960" spans="1:5" x14ac:dyDescent="0.25">
      <c r="A1960" t="s">
        <v>182</v>
      </c>
    </row>
    <row r="1961" spans="1:5" x14ac:dyDescent="0.25">
      <c r="A1961" t="s">
        <v>333</v>
      </c>
    </row>
    <row r="1962" spans="1:5" x14ac:dyDescent="0.25">
      <c r="A1962" t="s">
        <v>2114</v>
      </c>
    </row>
    <row r="1963" spans="1:5" x14ac:dyDescent="0.25">
      <c r="A1963" t="s">
        <v>335</v>
      </c>
    </row>
    <row r="1964" spans="1:5" x14ac:dyDescent="0.25">
      <c r="A1964" t="s">
        <v>1548</v>
      </c>
    </row>
    <row r="1965" spans="1:5" x14ac:dyDescent="0.25">
      <c r="A1965" t="s">
        <v>1804</v>
      </c>
    </row>
    <row r="1966" spans="1:5" x14ac:dyDescent="0.25">
      <c r="A1966" t="s">
        <v>2115</v>
      </c>
      <c r="B1966" t="s">
        <v>2116</v>
      </c>
    </row>
    <row r="1967" spans="1:5" x14ac:dyDescent="0.25">
      <c r="A1967" t="s">
        <v>2117</v>
      </c>
      <c r="B1967" t="s">
        <v>2118</v>
      </c>
    </row>
    <row r="1968" spans="1:5" x14ac:dyDescent="0.25">
      <c r="A1968" t="s">
        <v>2119</v>
      </c>
    </row>
    <row r="1970" spans="1:6" x14ac:dyDescent="0.25">
      <c r="A1970" t="s">
        <v>340</v>
      </c>
    </row>
    <row r="1972" spans="1:6" x14ac:dyDescent="0.25">
      <c r="A1972" t="s">
        <v>2120</v>
      </c>
    </row>
    <row r="1974" spans="1:6" x14ac:dyDescent="0.25">
      <c r="A1974" t="s">
        <v>2121</v>
      </c>
    </row>
    <row r="1975" spans="1:6" x14ac:dyDescent="0.25">
      <c r="A1975" t="s">
        <v>22</v>
      </c>
      <c r="B1975" t="s">
        <v>2122</v>
      </c>
    </row>
    <row r="1976" spans="1:6" x14ac:dyDescent="0.25">
      <c r="A1976" t="s">
        <v>2123</v>
      </c>
    </row>
    <row r="1977" spans="1:6" x14ac:dyDescent="0.25">
      <c r="A1977" t="s">
        <v>22</v>
      </c>
      <c r="B1977" t="s">
        <v>2124</v>
      </c>
      <c r="C1977" t="s">
        <v>2125</v>
      </c>
      <c r="D1977" t="s">
        <v>2126</v>
      </c>
      <c r="E1977">
        <v>-123.1345041</v>
      </c>
    </row>
    <row r="1978" spans="1:6" x14ac:dyDescent="0.25">
      <c r="A1978" t="s">
        <v>2127</v>
      </c>
      <c r="B1978" t="s">
        <v>2</v>
      </c>
      <c r="C1978" t="s">
        <v>2128</v>
      </c>
      <c r="D1978" t="s">
        <v>2129</v>
      </c>
      <c r="E1978" t="s">
        <v>234</v>
      </c>
      <c r="F1978" t="s">
        <v>235</v>
      </c>
    </row>
    <row r="1980" spans="1:6" x14ac:dyDescent="0.25">
      <c r="A1980" t="s">
        <v>236</v>
      </c>
    </row>
    <row r="1982" spans="1:6" x14ac:dyDescent="0.25">
      <c r="A1982" t="s">
        <v>237</v>
      </c>
    </row>
    <row r="1983" spans="1:6" x14ac:dyDescent="0.25">
      <c r="A1983" t="s">
        <v>173</v>
      </c>
    </row>
    <row r="1984" spans="1:6" x14ac:dyDescent="0.25">
      <c r="A1984" t="s">
        <v>238</v>
      </c>
    </row>
    <row r="1985" spans="1:2" x14ac:dyDescent="0.25">
      <c r="A1985" t="s">
        <v>239</v>
      </c>
    </row>
    <row r="1986" spans="1:2" x14ac:dyDescent="0.25">
      <c r="A1986" t="s">
        <v>2130</v>
      </c>
    </row>
    <row r="1987" spans="1:2" x14ac:dyDescent="0.25">
      <c r="A1987" t="s">
        <v>2131</v>
      </c>
    </row>
    <row r="1988" spans="1:2" x14ac:dyDescent="0.25">
      <c r="A1988" t="s">
        <v>2132</v>
      </c>
    </row>
    <row r="1990" spans="1:2" x14ac:dyDescent="0.25">
      <c r="A1990" t="s">
        <v>243</v>
      </c>
      <c r="B1990" t="s">
        <v>244</v>
      </c>
    </row>
    <row r="1992" spans="1:2" x14ac:dyDescent="0.25">
      <c r="A1992" t="s">
        <v>183</v>
      </c>
    </row>
    <row r="1994" spans="1:2" x14ac:dyDescent="0.25">
      <c r="A1994" t="s">
        <v>2133</v>
      </c>
    </row>
    <row r="1995" spans="1:2" x14ac:dyDescent="0.25">
      <c r="A1995" t="s">
        <v>2134</v>
      </c>
    </row>
    <row r="1997" spans="1:2" x14ac:dyDescent="0.25">
      <c r="A1997" t="s">
        <v>247</v>
      </c>
    </row>
    <row r="1999" spans="1:2" x14ac:dyDescent="0.25">
      <c r="A1999" t="s">
        <v>248</v>
      </c>
    </row>
    <row r="2001" spans="1:5" x14ac:dyDescent="0.25">
      <c r="A2001" t="s">
        <v>2135</v>
      </c>
    </row>
    <row r="2003" spans="1:5" x14ac:dyDescent="0.25">
      <c r="A2003" t="s">
        <v>2136</v>
      </c>
    </row>
    <row r="2004" spans="1:5" x14ac:dyDescent="0.25">
      <c r="A2004" t="s">
        <v>226</v>
      </c>
      <c r="B2004" t="s">
        <v>2137</v>
      </c>
      <c r="C2004" t="s">
        <v>2138</v>
      </c>
      <c r="D2004" t="s">
        <v>2139</v>
      </c>
      <c r="E2004">
        <v>-123.10677029999999</v>
      </c>
    </row>
    <row r="2005" spans="1:5" x14ac:dyDescent="0.25">
      <c r="A2005" t="s">
        <v>2140</v>
      </c>
      <c r="B2005" t="s">
        <v>2</v>
      </c>
      <c r="C2005" t="s">
        <v>2141</v>
      </c>
      <c r="D2005" t="s">
        <v>171</v>
      </c>
    </row>
    <row r="2007" spans="1:5" x14ac:dyDescent="0.25">
      <c r="A2007" t="s">
        <v>2142</v>
      </c>
    </row>
    <row r="2009" spans="1:5" x14ac:dyDescent="0.25">
      <c r="A2009" t="s">
        <v>182</v>
      </c>
    </row>
    <row r="2011" spans="1:5" x14ac:dyDescent="0.25">
      <c r="A2011" t="s">
        <v>2143</v>
      </c>
    </row>
    <row r="2012" spans="1:5" x14ac:dyDescent="0.25">
      <c r="A2012" t="s">
        <v>2144</v>
      </c>
    </row>
    <row r="2013" spans="1:5" x14ac:dyDescent="0.25">
      <c r="A2013" t="s">
        <v>261</v>
      </c>
    </row>
    <row r="2014" spans="1:5" x14ac:dyDescent="0.25">
      <c r="A2014" t="s">
        <v>2145</v>
      </c>
    </row>
    <row r="2015" spans="1:5" x14ac:dyDescent="0.25">
      <c r="A2015" t="s">
        <v>2146</v>
      </c>
    </row>
    <row r="2016" spans="1:5" x14ac:dyDescent="0.25">
      <c r="A2016" t="s">
        <v>2147</v>
      </c>
    </row>
    <row r="2018" spans="1:3" x14ac:dyDescent="0.25">
      <c r="A2018" t="s">
        <v>267</v>
      </c>
    </row>
    <row r="2019" spans="1:3" x14ac:dyDescent="0.25">
      <c r="A2019" t="s">
        <v>2148</v>
      </c>
      <c r="B2019" t="s">
        <v>2149</v>
      </c>
      <c r="C2019" t="s">
        <v>2150</v>
      </c>
    </row>
    <row r="2021" spans="1:3" x14ac:dyDescent="0.25">
      <c r="A2021" t="s">
        <v>269</v>
      </c>
    </row>
    <row r="2022" spans="1:3" x14ac:dyDescent="0.25">
      <c r="A2022" t="s">
        <v>2151</v>
      </c>
      <c r="B2022" t="s">
        <v>2149</v>
      </c>
      <c r="C2022" t="s">
        <v>2150</v>
      </c>
    </row>
    <row r="2024" spans="1:3" x14ac:dyDescent="0.25">
      <c r="A2024" t="s">
        <v>271</v>
      </c>
    </row>
    <row r="2026" spans="1:3" x14ac:dyDescent="0.25">
      <c r="A2026" t="s">
        <v>272</v>
      </c>
    </row>
    <row r="2027" spans="1:3" x14ac:dyDescent="0.25">
      <c r="A2027" t="s">
        <v>273</v>
      </c>
    </row>
    <row r="2028" spans="1:3" x14ac:dyDescent="0.25">
      <c r="A2028" t="s">
        <v>274</v>
      </c>
      <c r="B2028" t="s">
        <v>275</v>
      </c>
    </row>
    <row r="2030" spans="1:3" x14ac:dyDescent="0.25">
      <c r="A2030" t="s">
        <v>2152</v>
      </c>
    </row>
    <row r="2031" spans="1:3" x14ac:dyDescent="0.25">
      <c r="A2031" t="s">
        <v>2153</v>
      </c>
      <c r="B2031" t="s">
        <v>2154</v>
      </c>
    </row>
    <row r="2032" spans="1:3" x14ac:dyDescent="0.25">
      <c r="A2032" t="s">
        <v>2155</v>
      </c>
    </row>
    <row r="2033" spans="1:5" x14ac:dyDescent="0.25">
      <c r="A2033" t="s">
        <v>645</v>
      </c>
      <c r="B2033" t="s">
        <v>2156</v>
      </c>
      <c r="C2033" t="s">
        <v>2157</v>
      </c>
      <c r="D2033" t="s">
        <v>2158</v>
      </c>
      <c r="E2033">
        <v>-123.0977747</v>
      </c>
    </row>
    <row r="2034" spans="1:5" x14ac:dyDescent="0.25">
      <c r="A2034" t="s">
        <v>2159</v>
      </c>
      <c r="B2034" t="s">
        <v>2</v>
      </c>
      <c r="C2034" t="s">
        <v>2160</v>
      </c>
    </row>
    <row r="2035" spans="1:5" x14ac:dyDescent="0.25">
      <c r="A2035" t="s">
        <v>2161</v>
      </c>
      <c r="B2035" t="s">
        <v>2162</v>
      </c>
      <c r="C2035" t="s">
        <v>436</v>
      </c>
      <c r="D2035" t="s">
        <v>235</v>
      </c>
    </row>
    <row r="2037" spans="1:5" x14ac:dyDescent="0.25">
      <c r="A2037" t="s">
        <v>236</v>
      </c>
    </row>
    <row r="2039" spans="1:5" x14ac:dyDescent="0.25">
      <c r="A2039" t="s">
        <v>2163</v>
      </c>
    </row>
    <row r="2040" spans="1:5" x14ac:dyDescent="0.25">
      <c r="A2040" t="s">
        <v>173</v>
      </c>
    </row>
    <row r="2041" spans="1:5" x14ac:dyDescent="0.25">
      <c r="A2041" t="s">
        <v>238</v>
      </c>
    </row>
    <row r="2042" spans="1:5" x14ac:dyDescent="0.25">
      <c r="A2042" t="s">
        <v>2164</v>
      </c>
    </row>
    <row r="2043" spans="1:5" x14ac:dyDescent="0.25">
      <c r="A2043" t="s">
        <v>2165</v>
      </c>
    </row>
    <row r="2044" spans="1:5" x14ac:dyDescent="0.25">
      <c r="A2044" t="s">
        <v>441</v>
      </c>
      <c r="B2044" t="s">
        <v>2166</v>
      </c>
      <c r="C2044" t="s">
        <v>2167</v>
      </c>
    </row>
    <row r="2046" spans="1:5" x14ac:dyDescent="0.25">
      <c r="A2046" t="s">
        <v>2168</v>
      </c>
      <c r="B2046" t="s">
        <v>244</v>
      </c>
    </row>
    <row r="2048" spans="1:5" x14ac:dyDescent="0.25">
      <c r="A2048" t="s">
        <v>183</v>
      </c>
    </row>
    <row r="2050" spans="1:5" x14ac:dyDescent="0.25">
      <c r="A2050" t="s">
        <v>2169</v>
      </c>
    </row>
    <row r="2051" spans="1:5" x14ac:dyDescent="0.25">
      <c r="A2051" t="s">
        <v>2170</v>
      </c>
    </row>
    <row r="2053" spans="1:5" x14ac:dyDescent="0.25">
      <c r="A2053" t="s">
        <v>2171</v>
      </c>
    </row>
    <row r="2055" spans="1:5" x14ac:dyDescent="0.25">
      <c r="A2055" t="s">
        <v>248</v>
      </c>
    </row>
    <row r="2057" spans="1:5" x14ac:dyDescent="0.25">
      <c r="A2057" t="s">
        <v>2172</v>
      </c>
    </row>
    <row r="2059" spans="1:5" x14ac:dyDescent="0.25">
      <c r="A2059" t="s">
        <v>2173</v>
      </c>
    </row>
    <row r="2060" spans="1:5" x14ac:dyDescent="0.25">
      <c r="A2060" t="s">
        <v>22</v>
      </c>
      <c r="B2060" t="s">
        <v>2174</v>
      </c>
      <c r="C2060" t="s">
        <v>2175</v>
      </c>
      <c r="D2060" t="s">
        <v>2176</v>
      </c>
      <c r="E2060">
        <v>-123.1497705</v>
      </c>
    </row>
    <row r="2061" spans="1:5" x14ac:dyDescent="0.25">
      <c r="A2061" t="s">
        <v>2177</v>
      </c>
      <c r="B2061" t="s">
        <v>2</v>
      </c>
      <c r="C2061" t="s">
        <v>2178</v>
      </c>
      <c r="D2061" t="s">
        <v>204</v>
      </c>
    </row>
    <row r="2063" spans="1:5" x14ac:dyDescent="0.25">
      <c r="A2063" t="s">
        <v>2179</v>
      </c>
    </row>
    <row r="2065" spans="1:5" x14ac:dyDescent="0.25">
      <c r="A2065" t="s">
        <v>206</v>
      </c>
    </row>
    <row r="2067" spans="1:5" x14ac:dyDescent="0.25">
      <c r="A2067" t="s">
        <v>207</v>
      </c>
    </row>
    <row r="2068" spans="1:5" x14ac:dyDescent="0.25">
      <c r="A2068" t="s">
        <v>208</v>
      </c>
    </row>
    <row r="2069" spans="1:5" x14ac:dyDescent="0.25">
      <c r="A2069" t="s">
        <v>2180</v>
      </c>
    </row>
    <row r="2070" spans="1:5" x14ac:dyDescent="0.25">
      <c r="A2070" t="s">
        <v>321</v>
      </c>
      <c r="B2070" t="s">
        <v>2181</v>
      </c>
      <c r="C2070" t="s">
        <v>2182</v>
      </c>
      <c r="D2070" t="s">
        <v>2183</v>
      </c>
      <c r="E2070">
        <v>-123.0571786</v>
      </c>
    </row>
    <row r="2071" spans="1:5" x14ac:dyDescent="0.25">
      <c r="A2071" t="s">
        <v>2184</v>
      </c>
      <c r="B2071" t="s">
        <v>2</v>
      </c>
      <c r="C2071" t="s">
        <v>2185</v>
      </c>
      <c r="D2071" t="s">
        <v>108</v>
      </c>
    </row>
    <row r="2073" spans="1:5" x14ac:dyDescent="0.25">
      <c r="A2073" t="s">
        <v>2186</v>
      </c>
    </row>
    <row r="2075" spans="1:5" x14ac:dyDescent="0.25">
      <c r="A2075" t="s">
        <v>2187</v>
      </c>
    </row>
    <row r="2076" spans="1:5" x14ac:dyDescent="0.25">
      <c r="A2076" t="s">
        <v>22</v>
      </c>
      <c r="B2076" t="s">
        <v>2188</v>
      </c>
      <c r="C2076" t="s">
        <v>2189</v>
      </c>
      <c r="D2076" t="s">
        <v>2190</v>
      </c>
      <c r="E2076">
        <v>-123.07367120000001</v>
      </c>
    </row>
    <row r="2077" spans="1:5" x14ac:dyDescent="0.25">
      <c r="A2077" t="s">
        <v>2191</v>
      </c>
      <c r="B2077" t="s">
        <v>2</v>
      </c>
      <c r="C2077" t="s">
        <v>2192</v>
      </c>
      <c r="D2077" t="s">
        <v>204</v>
      </c>
    </row>
    <row r="2079" spans="1:5" x14ac:dyDescent="0.25">
      <c r="A2079" t="s">
        <v>208</v>
      </c>
    </row>
    <row r="2080" spans="1:5" x14ac:dyDescent="0.25">
      <c r="A2080" t="s">
        <v>1983</v>
      </c>
    </row>
    <row r="2082" spans="1:7" x14ac:dyDescent="0.25">
      <c r="A2082" t="s">
        <v>2193</v>
      </c>
    </row>
    <row r="2083" spans="1:7" x14ac:dyDescent="0.25">
      <c r="A2083" t="s">
        <v>694</v>
      </c>
      <c r="B2083" t="s">
        <v>2194</v>
      </c>
      <c r="C2083" t="s">
        <v>2195</v>
      </c>
      <c r="D2083" t="s">
        <v>2196</v>
      </c>
      <c r="E2083">
        <v>-123.06674700000001</v>
      </c>
    </row>
    <row r="2084" spans="1:7" x14ac:dyDescent="0.25">
      <c r="A2084" t="s">
        <v>2197</v>
      </c>
      <c r="B2084" t="s">
        <v>2</v>
      </c>
      <c r="C2084" t="s">
        <v>2198</v>
      </c>
      <c r="D2084" t="s">
        <v>108</v>
      </c>
    </row>
    <row r="2086" spans="1:7" x14ac:dyDescent="0.25">
      <c r="A2086" t="s">
        <v>2199</v>
      </c>
    </row>
    <row r="2088" spans="1:7" x14ac:dyDescent="0.25">
      <c r="A2088" t="s">
        <v>2200</v>
      </c>
    </row>
    <row r="2089" spans="1:7" x14ac:dyDescent="0.25">
      <c r="A2089" t="s">
        <v>64</v>
      </c>
      <c r="B2089" t="s">
        <v>2201</v>
      </c>
      <c r="C2089" t="s">
        <v>2202</v>
      </c>
      <c r="D2089" t="s">
        <v>2203</v>
      </c>
      <c r="E2089">
        <v>-123.04755590000001</v>
      </c>
    </row>
    <row r="2090" spans="1:7" x14ac:dyDescent="0.25">
      <c r="A2090" t="s">
        <v>2204</v>
      </c>
      <c r="B2090" t="s">
        <v>2</v>
      </c>
      <c r="C2090" t="s">
        <v>2205</v>
      </c>
      <c r="D2090">
        <v>150</v>
      </c>
      <c r="E2090" t="s">
        <v>2206</v>
      </c>
      <c r="F2090" t="s">
        <v>2207</v>
      </c>
      <c r="G2090" t="s">
        <v>235</v>
      </c>
    </row>
    <row r="2092" spans="1:7" x14ac:dyDescent="0.25">
      <c r="A2092" t="s">
        <v>2208</v>
      </c>
    </row>
    <row r="2093" spans="1:7" x14ac:dyDescent="0.25">
      <c r="A2093" t="s">
        <v>2209</v>
      </c>
    </row>
    <row r="2094" spans="1:7" x14ac:dyDescent="0.25">
      <c r="A2094" t="s">
        <v>2210</v>
      </c>
    </row>
    <row r="2096" spans="1:7" x14ac:dyDescent="0.25">
      <c r="A2096" t="s">
        <v>2211</v>
      </c>
    </row>
    <row r="2097" spans="1:2" x14ac:dyDescent="0.25">
      <c r="A2097" t="s">
        <v>173</v>
      </c>
    </row>
    <row r="2098" spans="1:2" x14ac:dyDescent="0.25">
      <c r="A2098" t="s">
        <v>2212</v>
      </c>
    </row>
    <row r="2099" spans="1:2" x14ac:dyDescent="0.25">
      <c r="A2099" t="s">
        <v>2213</v>
      </c>
      <c r="B2099" t="s">
        <v>2214</v>
      </c>
    </row>
    <row r="2100" spans="1:2" x14ac:dyDescent="0.25">
      <c r="A2100" t="s">
        <v>2215</v>
      </c>
    </row>
    <row r="2101" spans="1:2" x14ac:dyDescent="0.25">
      <c r="A2101" t="s">
        <v>2216</v>
      </c>
    </row>
    <row r="2102" spans="1:2" x14ac:dyDescent="0.25">
      <c r="A2102" t="s">
        <v>2217</v>
      </c>
    </row>
    <row r="2103" spans="1:2" x14ac:dyDescent="0.25">
      <c r="A2103" t="s">
        <v>2218</v>
      </c>
    </row>
    <row r="2105" spans="1:2" x14ac:dyDescent="0.25">
      <c r="A2105" t="s">
        <v>182</v>
      </c>
    </row>
    <row r="2107" spans="1:2" x14ac:dyDescent="0.25">
      <c r="A2107" t="s">
        <v>183</v>
      </c>
    </row>
    <row r="2109" spans="1:2" x14ac:dyDescent="0.25">
      <c r="A2109" t="s">
        <v>2219</v>
      </c>
    </row>
    <row r="2110" spans="1:2" x14ac:dyDescent="0.25">
      <c r="A2110" t="s">
        <v>2220</v>
      </c>
    </row>
    <row r="2112" spans="1:2" x14ac:dyDescent="0.25">
      <c r="A2112" t="s">
        <v>707</v>
      </c>
    </row>
    <row r="2114" spans="1:5" x14ac:dyDescent="0.25">
      <c r="A2114" t="s">
        <v>2221</v>
      </c>
    </row>
    <row r="2115" spans="1:5" x14ac:dyDescent="0.25">
      <c r="A2115" t="s">
        <v>2222</v>
      </c>
    </row>
    <row r="2116" spans="1:5" x14ac:dyDescent="0.25">
      <c r="A2116" t="s">
        <v>939</v>
      </c>
      <c r="B2116" t="s">
        <v>2223</v>
      </c>
    </row>
    <row r="2117" spans="1:5" x14ac:dyDescent="0.25">
      <c r="A2117" t="s">
        <v>226</v>
      </c>
      <c r="B2117" t="s">
        <v>2224</v>
      </c>
      <c r="C2117" t="s">
        <v>2225</v>
      </c>
      <c r="D2117" t="s">
        <v>2226</v>
      </c>
      <c r="E2117">
        <v>-123.1643722</v>
      </c>
    </row>
    <row r="2118" spans="1:5" x14ac:dyDescent="0.25">
      <c r="A2118" t="s">
        <v>2227</v>
      </c>
      <c r="B2118" t="s">
        <v>2</v>
      </c>
      <c r="C2118" t="s">
        <v>2228</v>
      </c>
      <c r="D2118" t="s">
        <v>108</v>
      </c>
    </row>
    <row r="2120" spans="1:5" x14ac:dyDescent="0.25">
      <c r="A2120" t="s">
        <v>2229</v>
      </c>
    </row>
    <row r="2121" spans="1:5" x14ac:dyDescent="0.25">
      <c r="A2121" t="s">
        <v>2230</v>
      </c>
      <c r="B2121" t="s">
        <v>2231</v>
      </c>
    </row>
    <row r="2122" spans="1:5" x14ac:dyDescent="0.25">
      <c r="A2122" t="s">
        <v>2232</v>
      </c>
    </row>
    <row r="2123" spans="1:5" x14ac:dyDescent="0.25">
      <c r="A2123" t="s">
        <v>678</v>
      </c>
      <c r="B2123" t="s">
        <v>2233</v>
      </c>
      <c r="C2123" t="s">
        <v>2234</v>
      </c>
      <c r="D2123" t="s">
        <v>2235</v>
      </c>
      <c r="E2123">
        <v>-123.1840526</v>
      </c>
    </row>
    <row r="2124" spans="1:5" x14ac:dyDescent="0.25">
      <c r="A2124" t="s">
        <v>2236</v>
      </c>
      <c r="B2124" t="s">
        <v>2</v>
      </c>
      <c r="C2124" t="s">
        <v>2237</v>
      </c>
      <c r="D2124" t="s">
        <v>204</v>
      </c>
    </row>
    <row r="2126" spans="1:5" x14ac:dyDescent="0.25">
      <c r="A2126" t="s">
        <v>1989</v>
      </c>
    </row>
    <row r="2127" spans="1:5" x14ac:dyDescent="0.25">
      <c r="A2127" t="s">
        <v>1991</v>
      </c>
    </row>
    <row r="2129" spans="1:5" x14ac:dyDescent="0.25">
      <c r="A2129" t="s">
        <v>206</v>
      </c>
    </row>
    <row r="2131" spans="1:5" x14ac:dyDescent="0.25">
      <c r="A2131" t="s">
        <v>1992</v>
      </c>
    </row>
    <row r="2132" spans="1:5" x14ac:dyDescent="0.25">
      <c r="A2132" t="s">
        <v>2238</v>
      </c>
    </row>
    <row r="2133" spans="1:5" x14ac:dyDescent="0.25">
      <c r="A2133" t="s">
        <v>22</v>
      </c>
      <c r="B2133" t="s">
        <v>2239</v>
      </c>
      <c r="C2133" t="s">
        <v>2240</v>
      </c>
      <c r="D2133" t="s">
        <v>2241</v>
      </c>
      <c r="E2133">
        <v>-123.07393089999999</v>
      </c>
    </row>
    <row r="2134" spans="1:5" x14ac:dyDescent="0.25">
      <c r="A2134" t="s">
        <v>2242</v>
      </c>
      <c r="B2134" t="s">
        <v>2</v>
      </c>
      <c r="C2134" t="s">
        <v>2243</v>
      </c>
      <c r="D2134" t="s">
        <v>204</v>
      </c>
    </row>
    <row r="2136" spans="1:5" x14ac:dyDescent="0.25">
      <c r="A2136" t="s">
        <v>2244</v>
      </c>
    </row>
    <row r="2138" spans="1:5" x14ac:dyDescent="0.25">
      <c r="A2138" t="s">
        <v>206</v>
      </c>
    </row>
    <row r="2140" spans="1:5" x14ac:dyDescent="0.25">
      <c r="A2140" t="s">
        <v>207</v>
      </c>
    </row>
    <row r="2141" spans="1:5" x14ac:dyDescent="0.25">
      <c r="A2141" t="s">
        <v>208</v>
      </c>
    </row>
    <row r="2142" spans="1:5" x14ac:dyDescent="0.25">
      <c r="A2142" t="s">
        <v>2245</v>
      </c>
    </row>
    <row r="2143" spans="1:5" x14ac:dyDescent="0.25">
      <c r="A2143" t="s">
        <v>22</v>
      </c>
      <c r="B2143" t="s">
        <v>2246</v>
      </c>
      <c r="C2143" t="s">
        <v>2247</v>
      </c>
      <c r="D2143" t="s">
        <v>2248</v>
      </c>
      <c r="E2143">
        <v>-123.0616419</v>
      </c>
    </row>
    <row r="2144" spans="1:5" x14ac:dyDescent="0.25">
      <c r="A2144" t="s">
        <v>2249</v>
      </c>
      <c r="B2144" t="s">
        <v>2</v>
      </c>
      <c r="C2144" t="s">
        <v>2250</v>
      </c>
    </row>
    <row r="2146" spans="1:7" x14ac:dyDescent="0.25">
      <c r="A2146" t="s">
        <v>5</v>
      </c>
    </row>
    <row r="2147" spans="1:7" x14ac:dyDescent="0.25">
      <c r="A2147" t="e">
        <f>- Lowering the basement</f>
        <v>#NAME?</v>
      </c>
      <c r="B2147" t="s">
        <v>2251</v>
      </c>
    </row>
    <row r="2148" spans="1:7" x14ac:dyDescent="0.25">
      <c r="A2148" t="e">
        <f>- new bathroom</f>
        <v>#NAME?</v>
      </c>
      <c r="B2148" t="s">
        <v>2252</v>
      </c>
      <c r="C2148" t="s">
        <v>2253</v>
      </c>
    </row>
    <row r="2150" spans="1:7" x14ac:dyDescent="0.25">
      <c r="A2150" t="s">
        <v>2254</v>
      </c>
    </row>
    <row r="2152" spans="1:7" x14ac:dyDescent="0.25">
      <c r="A2152" t="s">
        <v>2255</v>
      </c>
      <c r="B2152" t="s">
        <v>611</v>
      </c>
      <c r="C2152" t="s">
        <v>2256</v>
      </c>
    </row>
    <row r="2153" spans="1:7" x14ac:dyDescent="0.25">
      <c r="A2153" t="s">
        <v>2257</v>
      </c>
      <c r="B2153" t="s">
        <v>2258</v>
      </c>
    </row>
    <row r="2154" spans="1:7" x14ac:dyDescent="0.25">
      <c r="A2154" t="s">
        <v>2259</v>
      </c>
    </row>
    <row r="2155" spans="1:7" x14ac:dyDescent="0.25">
      <c r="A2155" t="s">
        <v>678</v>
      </c>
      <c r="B2155" t="s">
        <v>2260</v>
      </c>
      <c r="C2155" t="s">
        <v>2261</v>
      </c>
      <c r="D2155" t="s">
        <v>2262</v>
      </c>
      <c r="E2155">
        <v>-123.0985472</v>
      </c>
    </row>
    <row r="2156" spans="1:7" x14ac:dyDescent="0.25">
      <c r="A2156" t="s">
        <v>2263</v>
      </c>
      <c r="B2156" t="s">
        <v>2</v>
      </c>
      <c r="C2156" t="s">
        <v>2264</v>
      </c>
    </row>
    <row r="2158" spans="1:7" x14ac:dyDescent="0.25">
      <c r="A2158" t="s">
        <v>2265</v>
      </c>
    </row>
    <row r="2160" spans="1:7" x14ac:dyDescent="0.25">
      <c r="A2160" t="s">
        <v>2266</v>
      </c>
      <c r="B2160" t="s">
        <v>2267</v>
      </c>
      <c r="C2160" t="s">
        <v>2268</v>
      </c>
      <c r="D2160" t="s">
        <v>2269</v>
      </c>
      <c r="E2160" t="s">
        <v>2270</v>
      </c>
      <c r="F2160" t="s">
        <v>570</v>
      </c>
      <c r="G2160" t="s">
        <v>781</v>
      </c>
    </row>
    <row r="2162" spans="1:5" x14ac:dyDescent="0.25">
      <c r="A2162" t="s">
        <v>2271</v>
      </c>
    </row>
    <row r="2164" spans="1:5" x14ac:dyDescent="0.25">
      <c r="A2164" t="s">
        <v>2272</v>
      </c>
    </row>
    <row r="2166" spans="1:5" x14ac:dyDescent="0.25">
      <c r="A2166" t="s">
        <v>1079</v>
      </c>
    </row>
    <row r="2168" spans="1:5" x14ac:dyDescent="0.25">
      <c r="A2168" t="s">
        <v>2273</v>
      </c>
    </row>
    <row r="2170" spans="1:5" x14ac:dyDescent="0.25">
      <c r="A2170" t="s">
        <v>98</v>
      </c>
      <c r="B2170" t="s">
        <v>99</v>
      </c>
      <c r="C2170" t="s">
        <v>100</v>
      </c>
      <c r="D2170" t="s">
        <v>101</v>
      </c>
      <c r="E2170" t="s">
        <v>2274</v>
      </c>
    </row>
    <row r="2171" spans="1:5" x14ac:dyDescent="0.25">
      <c r="A2171" t="s">
        <v>22</v>
      </c>
      <c r="B2171" t="s">
        <v>2275</v>
      </c>
      <c r="C2171" t="s">
        <v>2276</v>
      </c>
      <c r="D2171" t="s">
        <v>2277</v>
      </c>
      <c r="E2171">
        <v>-123.1378345</v>
      </c>
    </row>
    <row r="2172" spans="1:5" x14ac:dyDescent="0.25">
      <c r="A2172" t="s">
        <v>2278</v>
      </c>
      <c r="B2172" t="s">
        <v>2</v>
      </c>
      <c r="C2172" t="s">
        <v>2279</v>
      </c>
      <c r="D2172" t="s">
        <v>108</v>
      </c>
    </row>
    <row r="2174" spans="1:5" x14ac:dyDescent="0.25">
      <c r="A2174" t="s">
        <v>2280</v>
      </c>
    </row>
    <row r="2176" spans="1:5" x14ac:dyDescent="0.25">
      <c r="A2176" t="s">
        <v>2281</v>
      </c>
    </row>
    <row r="2177" spans="1:5" x14ac:dyDescent="0.25">
      <c r="A2177" t="s">
        <v>226</v>
      </c>
      <c r="B2177" t="s">
        <v>2282</v>
      </c>
      <c r="C2177" t="s">
        <v>2283</v>
      </c>
      <c r="D2177" t="s">
        <v>2284</v>
      </c>
      <c r="E2177">
        <v>-123.056527</v>
      </c>
    </row>
    <row r="2178" spans="1:5" x14ac:dyDescent="0.25">
      <c r="A2178" t="s">
        <v>2285</v>
      </c>
      <c r="B2178" t="s">
        <v>2</v>
      </c>
      <c r="C2178" t="s">
        <v>2286</v>
      </c>
    </row>
    <row r="2180" spans="1:5" x14ac:dyDescent="0.25">
      <c r="A2180" t="s">
        <v>553</v>
      </c>
    </row>
    <row r="2181" spans="1:5" x14ac:dyDescent="0.25">
      <c r="A2181" t="s">
        <v>2287</v>
      </c>
    </row>
    <row r="2183" spans="1:5" x14ac:dyDescent="0.25">
      <c r="A2183" t="s">
        <v>2288</v>
      </c>
    </row>
    <row r="2184" spans="1:5" x14ac:dyDescent="0.25">
      <c r="A2184" t="s">
        <v>645</v>
      </c>
      <c r="B2184" t="s">
        <v>2289</v>
      </c>
      <c r="C2184" t="s">
        <v>2290</v>
      </c>
      <c r="D2184" t="s">
        <v>2291</v>
      </c>
      <c r="E2184">
        <v>-123.2135019</v>
      </c>
    </row>
    <row r="2185" spans="1:5" x14ac:dyDescent="0.25">
      <c r="A2185" t="s">
        <v>2292</v>
      </c>
      <c r="B2185" t="s">
        <v>2</v>
      </c>
      <c r="C2185" t="s">
        <v>2293</v>
      </c>
    </row>
    <row r="2187" spans="1:5" x14ac:dyDescent="0.25">
      <c r="A2187" t="s">
        <v>2294</v>
      </c>
    </row>
    <row r="2189" spans="1:5" x14ac:dyDescent="0.25">
      <c r="A2189" t="s">
        <v>2295</v>
      </c>
    </row>
    <row r="2190" spans="1:5" x14ac:dyDescent="0.25">
      <c r="A2190" t="s">
        <v>2296</v>
      </c>
    </row>
    <row r="2191" spans="1:5" x14ac:dyDescent="0.25">
      <c r="A2191" t="s">
        <v>2297</v>
      </c>
    </row>
    <row r="2192" spans="1:5" x14ac:dyDescent="0.25">
      <c r="A2192" t="s">
        <v>22</v>
      </c>
      <c r="B2192" t="s">
        <v>2298</v>
      </c>
      <c r="C2192" t="s">
        <v>2299</v>
      </c>
      <c r="D2192" t="s">
        <v>2300</v>
      </c>
      <c r="E2192">
        <v>-123.0622298</v>
      </c>
    </row>
    <row r="2193" spans="1:5" x14ac:dyDescent="0.25">
      <c r="A2193" t="s">
        <v>2301</v>
      </c>
      <c r="B2193" t="s">
        <v>2</v>
      </c>
      <c r="C2193" t="s">
        <v>2293</v>
      </c>
    </row>
    <row r="2195" spans="1:5" x14ac:dyDescent="0.25">
      <c r="A2195" t="s">
        <v>2302</v>
      </c>
    </row>
    <row r="2197" spans="1:5" x14ac:dyDescent="0.25">
      <c r="A2197" t="s">
        <v>2295</v>
      </c>
    </row>
    <row r="2198" spans="1:5" x14ac:dyDescent="0.25">
      <c r="A2198" t="s">
        <v>2296</v>
      </c>
    </row>
    <row r="2199" spans="1:5" x14ac:dyDescent="0.25">
      <c r="A2199" t="s">
        <v>2297</v>
      </c>
    </row>
    <row r="2200" spans="1:5" x14ac:dyDescent="0.25">
      <c r="A2200" t="s">
        <v>22</v>
      </c>
      <c r="B2200" t="s">
        <v>2303</v>
      </c>
      <c r="C2200" t="s">
        <v>2304</v>
      </c>
      <c r="D2200" t="s">
        <v>2305</v>
      </c>
      <c r="E2200">
        <v>-123.0623669</v>
      </c>
    </row>
    <row r="2201" spans="1:5" x14ac:dyDescent="0.25">
      <c r="A2201" t="s">
        <v>2306</v>
      </c>
      <c r="B2201" t="s">
        <v>2</v>
      </c>
      <c r="C2201" t="s">
        <v>2307</v>
      </c>
    </row>
    <row r="2203" spans="1:5" x14ac:dyDescent="0.25">
      <c r="A2203" t="s">
        <v>2308</v>
      </c>
    </row>
    <row r="2205" spans="1:5" x14ac:dyDescent="0.25">
      <c r="A2205" t="s">
        <v>2309</v>
      </c>
      <c r="B2205" t="s">
        <v>2310</v>
      </c>
      <c r="C2205" t="s">
        <v>2311</v>
      </c>
    </row>
    <row r="2207" spans="1:5" x14ac:dyDescent="0.25">
      <c r="A2207" t="s">
        <v>2312</v>
      </c>
    </row>
    <row r="2209" spans="1:5" x14ac:dyDescent="0.25">
      <c r="A2209" t="s">
        <v>2313</v>
      </c>
    </row>
    <row r="2211" spans="1:5" x14ac:dyDescent="0.25">
      <c r="A2211" t="s">
        <v>2314</v>
      </c>
    </row>
    <row r="2213" spans="1:5" x14ac:dyDescent="0.25">
      <c r="A2213" t="s">
        <v>98</v>
      </c>
      <c r="B2213" t="s">
        <v>99</v>
      </c>
      <c r="C2213" t="s">
        <v>100</v>
      </c>
      <c r="D2213" t="s">
        <v>101</v>
      </c>
      <c r="E2213" t="s">
        <v>2315</v>
      </c>
    </row>
    <row r="2214" spans="1:5" x14ac:dyDescent="0.25">
      <c r="A2214" t="s">
        <v>22</v>
      </c>
      <c r="B2214" t="s">
        <v>2316</v>
      </c>
    </row>
    <row r="2215" spans="1:5" x14ac:dyDescent="0.25">
      <c r="A2215" t="s">
        <v>2317</v>
      </c>
    </row>
    <row r="2216" spans="1:5" x14ac:dyDescent="0.25">
      <c r="A2216" t="s">
        <v>22</v>
      </c>
      <c r="B2216" t="s">
        <v>2318</v>
      </c>
      <c r="C2216" t="s">
        <v>2319</v>
      </c>
      <c r="D2216" t="s">
        <v>2320</v>
      </c>
      <c r="E2216">
        <v>-123.1221046</v>
      </c>
    </row>
    <row r="2217" spans="1:5" x14ac:dyDescent="0.25">
      <c r="A2217" t="s">
        <v>2321</v>
      </c>
      <c r="B2217" t="s">
        <v>2</v>
      </c>
      <c r="C2217" t="s">
        <v>2322</v>
      </c>
    </row>
    <row r="2219" spans="1:5" x14ac:dyDescent="0.25">
      <c r="A2219" t="s">
        <v>2323</v>
      </c>
      <c r="B2219" t="s">
        <v>2324</v>
      </c>
      <c r="C2219" t="s">
        <v>52</v>
      </c>
      <c r="D2219" t="s">
        <v>2325</v>
      </c>
      <c r="E2219" t="s">
        <v>2326</v>
      </c>
    </row>
    <row r="2221" spans="1:5" x14ac:dyDescent="0.25">
      <c r="A2221" t="s">
        <v>2327</v>
      </c>
    </row>
    <row r="2223" spans="1:5" x14ac:dyDescent="0.25">
      <c r="A2223" t="s">
        <v>2328</v>
      </c>
      <c r="B2223" t="s">
        <v>2329</v>
      </c>
    </row>
    <row r="2224" spans="1:5" x14ac:dyDescent="0.25">
      <c r="A2224" t="s">
        <v>22</v>
      </c>
      <c r="B2224" t="s">
        <v>2330</v>
      </c>
      <c r="C2224" t="s">
        <v>2331</v>
      </c>
      <c r="D2224" t="s">
        <v>2332</v>
      </c>
      <c r="E2224">
        <v>-123.0865828</v>
      </c>
    </row>
    <row r="2225" spans="1:5" x14ac:dyDescent="0.25">
      <c r="A2225" t="s">
        <v>2333</v>
      </c>
      <c r="B2225" t="s">
        <v>2</v>
      </c>
      <c r="C2225" t="s">
        <v>2334</v>
      </c>
    </row>
    <row r="2227" spans="1:5" x14ac:dyDescent="0.25">
      <c r="A2227" t="s">
        <v>2335</v>
      </c>
    </row>
    <row r="2228" spans="1:5" x14ac:dyDescent="0.25">
      <c r="A2228" t="s">
        <v>2336</v>
      </c>
    </row>
    <row r="2230" spans="1:5" x14ac:dyDescent="0.25">
      <c r="A2230" t="s">
        <v>2337</v>
      </c>
    </row>
    <row r="2232" spans="1:5" x14ac:dyDescent="0.25">
      <c r="A2232" t="s">
        <v>2338</v>
      </c>
    </row>
    <row r="2234" spans="1:5" x14ac:dyDescent="0.25">
      <c r="A2234" t="s">
        <v>2339</v>
      </c>
    </row>
    <row r="2236" spans="1:5" x14ac:dyDescent="0.25">
      <c r="A2236" t="s">
        <v>639</v>
      </c>
    </row>
    <row r="2237" spans="1:5" x14ac:dyDescent="0.25">
      <c r="A2237" t="s">
        <v>2340</v>
      </c>
    </row>
    <row r="2238" spans="1:5" x14ac:dyDescent="0.25">
      <c r="A2238" t="s">
        <v>645</v>
      </c>
      <c r="B2238" t="s">
        <v>2341</v>
      </c>
      <c r="C2238" t="s">
        <v>2342</v>
      </c>
      <c r="D2238" t="s">
        <v>2343</v>
      </c>
      <c r="E2238">
        <v>-123.0419088</v>
      </c>
    </row>
    <row r="2239" spans="1:5" x14ac:dyDescent="0.25">
      <c r="A2239" t="s">
        <v>2344</v>
      </c>
      <c r="B2239" t="s">
        <v>2</v>
      </c>
      <c r="C2239" t="s">
        <v>2345</v>
      </c>
    </row>
    <row r="2240" spans="1:5" x14ac:dyDescent="0.25">
      <c r="A2240" t="s">
        <v>2346</v>
      </c>
      <c r="B2240" t="s">
        <v>2347</v>
      </c>
      <c r="C2240" t="s">
        <v>436</v>
      </c>
      <c r="D2240" t="s">
        <v>171</v>
      </c>
    </row>
    <row r="2242" spans="1:1" x14ac:dyDescent="0.25">
      <c r="A2242" t="s">
        <v>410</v>
      </c>
    </row>
    <row r="2244" spans="1:1" x14ac:dyDescent="0.25">
      <c r="A2244" t="s">
        <v>2348</v>
      </c>
    </row>
    <row r="2245" spans="1:1" x14ac:dyDescent="0.25">
      <c r="A2245" t="s">
        <v>173</v>
      </c>
    </row>
    <row r="2246" spans="1:1" x14ac:dyDescent="0.25">
      <c r="A2246" t="s">
        <v>438</v>
      </c>
    </row>
    <row r="2247" spans="1:1" x14ac:dyDescent="0.25">
      <c r="A2247" t="s">
        <v>2349</v>
      </c>
    </row>
    <row r="2248" spans="1:1" x14ac:dyDescent="0.25">
      <c r="A2248" t="s">
        <v>2350</v>
      </c>
    </row>
    <row r="2249" spans="1:1" x14ac:dyDescent="0.25">
      <c r="A2249" t="s">
        <v>2351</v>
      </c>
    </row>
    <row r="2250" spans="1:1" x14ac:dyDescent="0.25">
      <c r="A2250" t="s">
        <v>442</v>
      </c>
    </row>
    <row r="2251" spans="1:1" x14ac:dyDescent="0.25">
      <c r="A2251" t="s">
        <v>444</v>
      </c>
    </row>
    <row r="2252" spans="1:1" x14ac:dyDescent="0.25">
      <c r="A2252" t="s">
        <v>2352</v>
      </c>
    </row>
    <row r="2254" spans="1:1" x14ac:dyDescent="0.25">
      <c r="A2254" t="s">
        <v>707</v>
      </c>
    </row>
    <row r="2256" spans="1:1" x14ac:dyDescent="0.25">
      <c r="A2256" t="s">
        <v>2104</v>
      </c>
    </row>
    <row r="2258" spans="1:5" x14ac:dyDescent="0.25">
      <c r="A2258" t="s">
        <v>2353</v>
      </c>
    </row>
    <row r="2259" spans="1:5" x14ac:dyDescent="0.25">
      <c r="A2259" t="s">
        <v>110</v>
      </c>
      <c r="B2259" t="s">
        <v>2354</v>
      </c>
      <c r="C2259" t="s">
        <v>2355</v>
      </c>
      <c r="D2259" t="s">
        <v>2356</v>
      </c>
      <c r="E2259">
        <v>-123.16508690000001</v>
      </c>
    </row>
    <row r="2260" spans="1:5" x14ac:dyDescent="0.25">
      <c r="A2260" t="s">
        <v>2357</v>
      </c>
      <c r="B2260" t="s">
        <v>2</v>
      </c>
      <c r="C2260" t="s">
        <v>2358</v>
      </c>
    </row>
    <row r="2262" spans="1:5" x14ac:dyDescent="0.25">
      <c r="A2262" t="s">
        <v>2359</v>
      </c>
    </row>
    <row r="2264" spans="1:5" x14ac:dyDescent="0.25">
      <c r="A2264" t="s">
        <v>2360</v>
      </c>
      <c r="B2264" t="s">
        <v>2361</v>
      </c>
      <c r="C2264" t="s">
        <v>2362</v>
      </c>
    </row>
    <row r="2266" spans="1:5" x14ac:dyDescent="0.25">
      <c r="A2266" t="s">
        <v>2363</v>
      </c>
    </row>
    <row r="2268" spans="1:5" x14ac:dyDescent="0.25">
      <c r="A2268" t="s">
        <v>2364</v>
      </c>
      <c r="B2268" t="s">
        <v>1748</v>
      </c>
    </row>
    <row r="2270" spans="1:5" x14ac:dyDescent="0.25">
      <c r="A2270" t="s">
        <v>98</v>
      </c>
      <c r="B2270" t="s">
        <v>99</v>
      </c>
      <c r="C2270" t="s">
        <v>100</v>
      </c>
      <c r="D2270" t="s">
        <v>101</v>
      </c>
      <c r="E2270" t="s">
        <v>2365</v>
      </c>
    </row>
    <row r="2271" spans="1:5" x14ac:dyDescent="0.25">
      <c r="A2271" t="s">
        <v>22</v>
      </c>
      <c r="B2271" t="s">
        <v>2366</v>
      </c>
    </row>
    <row r="2272" spans="1:5" x14ac:dyDescent="0.25">
      <c r="A2272" t="s">
        <v>22</v>
      </c>
      <c r="B2272" t="s">
        <v>2367</v>
      </c>
      <c r="C2272" t="s">
        <v>2368</v>
      </c>
      <c r="D2272" t="s">
        <v>2369</v>
      </c>
      <c r="E2272">
        <v>-123.1158169</v>
      </c>
    </row>
    <row r="2273" spans="1:5" x14ac:dyDescent="0.25">
      <c r="A2273" t="s">
        <v>2370</v>
      </c>
      <c r="B2273" t="s">
        <v>2</v>
      </c>
      <c r="C2273" t="s">
        <v>2371</v>
      </c>
      <c r="D2273" t="s">
        <v>436</v>
      </c>
      <c r="E2273" t="s">
        <v>171</v>
      </c>
    </row>
    <row r="2275" spans="1:5" x14ac:dyDescent="0.25">
      <c r="A2275" t="s">
        <v>410</v>
      </c>
    </row>
    <row r="2277" spans="1:5" x14ac:dyDescent="0.25">
      <c r="A2277" t="s">
        <v>2372</v>
      </c>
    </row>
    <row r="2278" spans="1:5" x14ac:dyDescent="0.25">
      <c r="A2278" t="s">
        <v>2373</v>
      </c>
    </row>
    <row r="2279" spans="1:5" x14ac:dyDescent="0.25">
      <c r="A2279" t="s">
        <v>2374</v>
      </c>
    </row>
    <row r="2280" spans="1:5" x14ac:dyDescent="0.25">
      <c r="A2280" t="s">
        <v>2375</v>
      </c>
      <c r="B2280" t="s">
        <v>1538</v>
      </c>
    </row>
    <row r="2281" spans="1:5" x14ac:dyDescent="0.25">
      <c r="A2281" t="s">
        <v>2376</v>
      </c>
    </row>
    <row r="2283" spans="1:5" x14ac:dyDescent="0.25">
      <c r="A2283" t="s">
        <v>444</v>
      </c>
    </row>
    <row r="2284" spans="1:5" x14ac:dyDescent="0.25">
      <c r="A2284" t="s">
        <v>2377</v>
      </c>
    </row>
    <row r="2286" spans="1:5" x14ac:dyDescent="0.25">
      <c r="A2286" t="s">
        <v>707</v>
      </c>
    </row>
    <row r="2288" spans="1:5" x14ac:dyDescent="0.25">
      <c r="A2288" t="s">
        <v>423</v>
      </c>
    </row>
    <row r="2290" spans="1:5" x14ac:dyDescent="0.25">
      <c r="A2290" t="s">
        <v>274</v>
      </c>
      <c r="B2290" t="s">
        <v>2166</v>
      </c>
      <c r="C2290" t="s">
        <v>426</v>
      </c>
    </row>
    <row r="2291" spans="1:5" x14ac:dyDescent="0.25">
      <c r="A2291" t="s">
        <v>273</v>
      </c>
    </row>
    <row r="2292" spans="1:5" x14ac:dyDescent="0.25">
      <c r="A2292" t="s">
        <v>2378</v>
      </c>
    </row>
    <row r="2294" spans="1:5" x14ac:dyDescent="0.25">
      <c r="A2294" t="s">
        <v>2379</v>
      </c>
    </row>
    <row r="2295" spans="1:5" x14ac:dyDescent="0.25">
      <c r="A2295" t="s">
        <v>64</v>
      </c>
      <c r="B2295" t="s">
        <v>2380</v>
      </c>
    </row>
    <row r="2296" spans="1:5" x14ac:dyDescent="0.25">
      <c r="A2296" t="s">
        <v>22</v>
      </c>
      <c r="B2296" t="s">
        <v>2381</v>
      </c>
      <c r="C2296" t="s">
        <v>1494</v>
      </c>
      <c r="D2296" t="s">
        <v>1495</v>
      </c>
      <c r="E2296">
        <v>-123.0501603</v>
      </c>
    </row>
    <row r="2297" spans="1:5" x14ac:dyDescent="0.25">
      <c r="A2297" t="s">
        <v>2382</v>
      </c>
      <c r="B2297" t="s">
        <v>2</v>
      </c>
      <c r="C2297" t="s">
        <v>2383</v>
      </c>
    </row>
    <row r="2298" spans="1:5" x14ac:dyDescent="0.25">
      <c r="A2298" t="s">
        <v>203</v>
      </c>
      <c r="B2298" t="s">
        <v>204</v>
      </c>
    </row>
    <row r="2300" spans="1:5" x14ac:dyDescent="0.25">
      <c r="A2300" t="s">
        <v>1989</v>
      </c>
    </row>
    <row r="2302" spans="1:5" x14ac:dyDescent="0.25">
      <c r="A2302" t="s">
        <v>1990</v>
      </c>
    </row>
    <row r="2303" spans="1:5" x14ac:dyDescent="0.25">
      <c r="A2303" t="s">
        <v>1991</v>
      </c>
    </row>
    <row r="2305" spans="1:6" x14ac:dyDescent="0.25">
      <c r="A2305" t="s">
        <v>206</v>
      </c>
    </row>
    <row r="2307" spans="1:6" x14ac:dyDescent="0.25">
      <c r="A2307" t="s">
        <v>1992</v>
      </c>
    </row>
    <row r="2308" spans="1:6" x14ac:dyDescent="0.25">
      <c r="A2308" t="s">
        <v>2384</v>
      </c>
    </row>
    <row r="2309" spans="1:6" x14ac:dyDescent="0.25">
      <c r="A2309" t="s">
        <v>2385</v>
      </c>
      <c r="B2309" t="s">
        <v>2386</v>
      </c>
    </row>
    <row r="2310" spans="1:6" x14ac:dyDescent="0.25">
      <c r="A2310" t="s">
        <v>2387</v>
      </c>
      <c r="B2310" t="s">
        <v>2388</v>
      </c>
      <c r="C2310" t="s">
        <v>2389</v>
      </c>
      <c r="D2310" t="s">
        <v>2390</v>
      </c>
      <c r="E2310">
        <v>-123.0561551</v>
      </c>
    </row>
    <row r="2311" spans="1:6" x14ac:dyDescent="0.25">
      <c r="A2311" t="s">
        <v>2391</v>
      </c>
      <c r="B2311" t="s">
        <v>2</v>
      </c>
      <c r="C2311" t="s">
        <v>2392</v>
      </c>
    </row>
    <row r="2313" spans="1:6" x14ac:dyDescent="0.25">
      <c r="A2313" t="s">
        <v>150</v>
      </c>
      <c r="B2313" t="s">
        <v>151</v>
      </c>
    </row>
    <row r="2315" spans="1:6" x14ac:dyDescent="0.25">
      <c r="A2315" t="s">
        <v>152</v>
      </c>
      <c r="B2315" t="s">
        <v>2393</v>
      </c>
    </row>
    <row r="2316" spans="1:6" x14ac:dyDescent="0.25">
      <c r="A2316" t="s">
        <v>22</v>
      </c>
      <c r="B2316" t="s">
        <v>2394</v>
      </c>
    </row>
    <row r="2317" spans="1:6" x14ac:dyDescent="0.25">
      <c r="A2317" t="s">
        <v>2387</v>
      </c>
      <c r="B2317" t="s">
        <v>2395</v>
      </c>
      <c r="C2317" t="s">
        <v>2396</v>
      </c>
      <c r="D2317" t="s">
        <v>2397</v>
      </c>
      <c r="E2317">
        <v>-123.02926069999999</v>
      </c>
    </row>
    <row r="2318" spans="1:6" x14ac:dyDescent="0.25">
      <c r="A2318" t="s">
        <v>2398</v>
      </c>
      <c r="B2318" t="s">
        <v>2</v>
      </c>
      <c r="C2318" t="s">
        <v>2399</v>
      </c>
      <c r="D2318" t="s">
        <v>2400</v>
      </c>
      <c r="E2318" t="s">
        <v>2401</v>
      </c>
      <c r="F2318" t="s">
        <v>2402</v>
      </c>
    </row>
    <row r="2320" spans="1:6" x14ac:dyDescent="0.25">
      <c r="A2320" t="s">
        <v>2403</v>
      </c>
      <c r="B2320" t="s">
        <v>2404</v>
      </c>
    </row>
    <row r="2321" spans="1:5" x14ac:dyDescent="0.25">
      <c r="A2321" t="s">
        <v>2405</v>
      </c>
    </row>
    <row r="2322" spans="1:5" x14ac:dyDescent="0.25">
      <c r="A2322" t="s">
        <v>2406</v>
      </c>
    </row>
    <row r="2323" spans="1:5" x14ac:dyDescent="0.25">
      <c r="A2323" t="s">
        <v>2407</v>
      </c>
    </row>
    <row r="2325" spans="1:5" x14ac:dyDescent="0.25">
      <c r="A2325" t="s">
        <v>2408</v>
      </c>
    </row>
    <row r="2326" spans="1:5" x14ac:dyDescent="0.25">
      <c r="A2326" t="s">
        <v>2409</v>
      </c>
    </row>
    <row r="2327" spans="1:5" x14ac:dyDescent="0.25">
      <c r="A2327" t="s">
        <v>2410</v>
      </c>
    </row>
    <row r="2329" spans="1:5" x14ac:dyDescent="0.25">
      <c r="A2329" t="s">
        <v>2411</v>
      </c>
    </row>
    <row r="2330" spans="1:5" x14ac:dyDescent="0.25">
      <c r="A2330" t="s">
        <v>2412</v>
      </c>
    </row>
    <row r="2331" spans="1:5" x14ac:dyDescent="0.25">
      <c r="A2331" t="s">
        <v>2413</v>
      </c>
    </row>
    <row r="2332" spans="1:5" x14ac:dyDescent="0.25">
      <c r="A2332" t="s">
        <v>2414</v>
      </c>
    </row>
    <row r="2333" spans="1:5" x14ac:dyDescent="0.25">
      <c r="A2333" t="s">
        <v>2415</v>
      </c>
    </row>
    <row r="2334" spans="1:5" x14ac:dyDescent="0.25">
      <c r="A2334" t="s">
        <v>22</v>
      </c>
      <c r="B2334" t="s">
        <v>2416</v>
      </c>
    </row>
    <row r="2335" spans="1:5" x14ac:dyDescent="0.25">
      <c r="A2335" t="s">
        <v>2417</v>
      </c>
    </row>
    <row r="2336" spans="1:5" x14ac:dyDescent="0.25">
      <c r="A2336" t="s">
        <v>22</v>
      </c>
      <c r="B2336" t="s">
        <v>2418</v>
      </c>
      <c r="C2336" t="s">
        <v>2419</v>
      </c>
      <c r="D2336" t="s">
        <v>2420</v>
      </c>
      <c r="E2336">
        <v>-123.0355952</v>
      </c>
    </row>
    <row r="2337" spans="1:3" x14ac:dyDescent="0.25">
      <c r="A2337" t="s">
        <v>2421</v>
      </c>
      <c r="B2337" t="s">
        <v>2</v>
      </c>
      <c r="C2337" t="s">
        <v>2422</v>
      </c>
    </row>
    <row r="2338" spans="1:3" x14ac:dyDescent="0.25">
      <c r="A2338" t="s">
        <v>2423</v>
      </c>
    </row>
    <row r="2340" spans="1:3" x14ac:dyDescent="0.25">
      <c r="A2340" t="s">
        <v>2424</v>
      </c>
    </row>
    <row r="2341" spans="1:3" x14ac:dyDescent="0.25">
      <c r="A2341" t="s">
        <v>2425</v>
      </c>
    </row>
    <row r="2342" spans="1:3" x14ac:dyDescent="0.25">
      <c r="A2342" t="s">
        <v>2426</v>
      </c>
    </row>
    <row r="2343" spans="1:3" x14ac:dyDescent="0.25">
      <c r="A2343" t="s">
        <v>2427</v>
      </c>
    </row>
    <row r="2345" spans="1:3" x14ac:dyDescent="0.25">
      <c r="A2345" t="s">
        <v>2428</v>
      </c>
    </row>
    <row r="2347" spans="1:3" x14ac:dyDescent="0.25">
      <c r="A2347" t="s">
        <v>2429</v>
      </c>
    </row>
    <row r="2349" spans="1:3" x14ac:dyDescent="0.25">
      <c r="A2349" t="s">
        <v>533</v>
      </c>
    </row>
    <row r="2350" spans="1:3" x14ac:dyDescent="0.25">
      <c r="A2350" t="s">
        <v>2430</v>
      </c>
    </row>
    <row r="2351" spans="1:3" x14ac:dyDescent="0.25">
      <c r="A2351" t="s">
        <v>22</v>
      </c>
      <c r="B2351" t="s">
        <v>2431</v>
      </c>
    </row>
    <row r="2352" spans="1:3" x14ac:dyDescent="0.25">
      <c r="A2352" t="s">
        <v>2417</v>
      </c>
    </row>
    <row r="2353" spans="1:5" x14ac:dyDescent="0.25">
      <c r="A2353" t="s">
        <v>22</v>
      </c>
      <c r="B2353" t="s">
        <v>2432</v>
      </c>
      <c r="C2353" t="s">
        <v>2433</v>
      </c>
      <c r="D2353" t="s">
        <v>2434</v>
      </c>
      <c r="E2353">
        <v>-123.035625</v>
      </c>
    </row>
    <row r="2354" spans="1:5" x14ac:dyDescent="0.25">
      <c r="A2354" t="s">
        <v>2435</v>
      </c>
      <c r="B2354" t="s">
        <v>2</v>
      </c>
      <c r="C2354" t="s">
        <v>2436</v>
      </c>
    </row>
    <row r="2356" spans="1:5" x14ac:dyDescent="0.25">
      <c r="A2356" t="s">
        <v>2437</v>
      </c>
    </row>
    <row r="2357" spans="1:5" x14ac:dyDescent="0.25">
      <c r="A2357" t="s">
        <v>22</v>
      </c>
      <c r="B2357" t="s">
        <v>2438</v>
      </c>
      <c r="C2357" t="s">
        <v>2439</v>
      </c>
      <c r="D2357" t="s">
        <v>2440</v>
      </c>
      <c r="E2357">
        <v>-123.0512864</v>
      </c>
    </row>
    <row r="2358" spans="1:5" x14ac:dyDescent="0.25">
      <c r="A2358" t="s">
        <v>2441</v>
      </c>
      <c r="B2358" t="s">
        <v>2</v>
      </c>
      <c r="C2358" t="s">
        <v>2442</v>
      </c>
    </row>
    <row r="2359" spans="1:5" x14ac:dyDescent="0.25">
      <c r="A2359" t="s">
        <v>2443</v>
      </c>
    </row>
    <row r="2361" spans="1:5" x14ac:dyDescent="0.25">
      <c r="A2361" t="s">
        <v>2444</v>
      </c>
    </row>
    <row r="2362" spans="1:5" x14ac:dyDescent="0.25">
      <c r="A2362" t="s">
        <v>22</v>
      </c>
      <c r="B2362" t="s">
        <v>2438</v>
      </c>
      <c r="C2362" t="s">
        <v>2439</v>
      </c>
      <c r="D2362" t="s">
        <v>2440</v>
      </c>
      <c r="E2362">
        <v>-123.0512864</v>
      </c>
    </row>
    <row r="2363" spans="1:5" x14ac:dyDescent="0.25">
      <c r="A2363" t="s">
        <v>2445</v>
      </c>
      <c r="B2363" t="s">
        <v>2</v>
      </c>
      <c r="C2363" t="s">
        <v>2446</v>
      </c>
    </row>
    <row r="2365" spans="1:5" x14ac:dyDescent="0.25">
      <c r="A2365" t="s">
        <v>2447</v>
      </c>
      <c r="B2365" t="s">
        <v>2448</v>
      </c>
      <c r="C2365">
        <v>2021</v>
      </c>
    </row>
    <row r="2366" spans="1:5" x14ac:dyDescent="0.25">
      <c r="A2366" t="s">
        <v>2449</v>
      </c>
      <c r="B2366" t="s">
        <v>2450</v>
      </c>
      <c r="C2366" t="s">
        <v>2451</v>
      </c>
      <c r="D2366" t="s">
        <v>2452</v>
      </c>
    </row>
    <row r="2368" spans="1:5" x14ac:dyDescent="0.25">
      <c r="A2368" t="s">
        <v>2453</v>
      </c>
    </row>
    <row r="2370" spans="1:5" x14ac:dyDescent="0.25">
      <c r="A2370" t="s">
        <v>2454</v>
      </c>
    </row>
    <row r="2372" spans="1:5" x14ac:dyDescent="0.25">
      <c r="A2372" t="s">
        <v>2455</v>
      </c>
    </row>
    <row r="2374" spans="1:5" x14ac:dyDescent="0.25">
      <c r="A2374" t="s">
        <v>2456</v>
      </c>
    </row>
    <row r="2375" spans="1:5" x14ac:dyDescent="0.25">
      <c r="A2375" t="s">
        <v>2457</v>
      </c>
      <c r="B2375" t="s">
        <v>2458</v>
      </c>
      <c r="C2375" t="s">
        <v>2459</v>
      </c>
    </row>
    <row r="2376" spans="1:5" x14ac:dyDescent="0.25">
      <c r="A2376" t="s">
        <v>2460</v>
      </c>
      <c r="B2376" t="s">
        <v>2461</v>
      </c>
    </row>
    <row r="2377" spans="1:5" x14ac:dyDescent="0.25">
      <c r="A2377" t="s">
        <v>2462</v>
      </c>
    </row>
    <row r="2378" spans="1:5" x14ac:dyDescent="0.25">
      <c r="A2378" t="s">
        <v>22</v>
      </c>
      <c r="B2378" t="s">
        <v>2463</v>
      </c>
      <c r="C2378" t="s">
        <v>2464</v>
      </c>
      <c r="D2378" t="s">
        <v>2465</v>
      </c>
      <c r="E2378">
        <v>-123.10636770000001</v>
      </c>
    </row>
    <row r="2379" spans="1:5" x14ac:dyDescent="0.25">
      <c r="A2379" t="s">
        <v>2466</v>
      </c>
      <c r="B2379" t="s">
        <v>2</v>
      </c>
      <c r="C2379" t="s">
        <v>2467</v>
      </c>
      <c r="D2379" t="s">
        <v>2468</v>
      </c>
      <c r="E2379" t="s">
        <v>2469</v>
      </c>
    </row>
    <row r="2381" spans="1:5" x14ac:dyDescent="0.25">
      <c r="A2381" t="s">
        <v>2470</v>
      </c>
      <c r="B2381">
        <v>2022</v>
      </c>
    </row>
    <row r="2383" spans="1:5" x14ac:dyDescent="0.25">
      <c r="A2383" t="s">
        <v>141</v>
      </c>
    </row>
    <row r="2384" spans="1:5" x14ac:dyDescent="0.25">
      <c r="A2384" t="s">
        <v>1858</v>
      </c>
      <c r="B2384" t="s">
        <v>20</v>
      </c>
      <c r="C2384" t="s">
        <v>2471</v>
      </c>
    </row>
    <row r="2385" spans="1:5" x14ac:dyDescent="0.25">
      <c r="A2385" t="s">
        <v>123</v>
      </c>
      <c r="B2385" t="s">
        <v>2472</v>
      </c>
      <c r="C2385" t="s">
        <v>2473</v>
      </c>
      <c r="D2385" t="s">
        <v>2474</v>
      </c>
      <c r="E2385">
        <v>-123.1798009</v>
      </c>
    </row>
    <row r="2386" spans="1:5" x14ac:dyDescent="0.25">
      <c r="A2386" t="s">
        <v>2475</v>
      </c>
      <c r="B2386" t="s">
        <v>2</v>
      </c>
      <c r="C2386" t="s">
        <v>2476</v>
      </c>
    </row>
    <row r="2388" spans="1:5" x14ac:dyDescent="0.25">
      <c r="A2388" t="s">
        <v>2477</v>
      </c>
    </row>
    <row r="2389" spans="1:5" x14ac:dyDescent="0.25">
      <c r="A2389" t="s">
        <v>2478</v>
      </c>
    </row>
    <row r="2390" spans="1:5" x14ac:dyDescent="0.25">
      <c r="A2390" t="s">
        <v>2479</v>
      </c>
    </row>
    <row r="2391" spans="1:5" x14ac:dyDescent="0.25">
      <c r="A2391" t="s">
        <v>2480</v>
      </c>
    </row>
    <row r="2392" spans="1:5" x14ac:dyDescent="0.25">
      <c r="A2392" t="s">
        <v>2481</v>
      </c>
    </row>
    <row r="2394" spans="1:5" x14ac:dyDescent="0.25">
      <c r="A2394" t="s">
        <v>2482</v>
      </c>
    </row>
    <row r="2395" spans="1:5" x14ac:dyDescent="0.25">
      <c r="A2395" t="s">
        <v>22</v>
      </c>
      <c r="B2395" t="s">
        <v>2483</v>
      </c>
    </row>
    <row r="2396" spans="1:5" x14ac:dyDescent="0.25">
      <c r="A2396" t="s">
        <v>2484</v>
      </c>
    </row>
    <row r="2397" spans="1:5" x14ac:dyDescent="0.25">
      <c r="A2397" t="s">
        <v>22</v>
      </c>
      <c r="B2397" t="s">
        <v>2485</v>
      </c>
      <c r="C2397" t="s">
        <v>2486</v>
      </c>
      <c r="D2397" t="s">
        <v>2487</v>
      </c>
      <c r="E2397">
        <v>-123.1142667</v>
      </c>
    </row>
    <row r="2398" spans="1:5" x14ac:dyDescent="0.25">
      <c r="A2398" t="s">
        <v>2488</v>
      </c>
      <c r="B2398" t="s">
        <v>2</v>
      </c>
      <c r="C2398" t="s">
        <v>2489</v>
      </c>
    </row>
    <row r="2399" spans="1:5" x14ac:dyDescent="0.25">
      <c r="A2399" t="s">
        <v>2490</v>
      </c>
    </row>
    <row r="2401" spans="1:6" x14ac:dyDescent="0.25">
      <c r="A2401" t="s">
        <v>2491</v>
      </c>
    </row>
    <row r="2403" spans="1:6" x14ac:dyDescent="0.25">
      <c r="A2403" t="s">
        <v>2492</v>
      </c>
      <c r="B2403" t="s">
        <v>2493</v>
      </c>
    </row>
    <row r="2404" spans="1:6" x14ac:dyDescent="0.25">
      <c r="A2404" t="s">
        <v>2494</v>
      </c>
      <c r="B2404" t="s">
        <v>2495</v>
      </c>
      <c r="C2404" t="s">
        <v>2496</v>
      </c>
      <c r="D2404" t="s">
        <v>2497</v>
      </c>
      <c r="E2404">
        <v>-123.12195029999999</v>
      </c>
    </row>
    <row r="2405" spans="1:6" x14ac:dyDescent="0.25">
      <c r="A2405" t="s">
        <v>2498</v>
      </c>
      <c r="B2405" t="s">
        <v>2</v>
      </c>
      <c r="C2405" t="s">
        <v>2499</v>
      </c>
    </row>
    <row r="2407" spans="1:6" x14ac:dyDescent="0.25">
      <c r="A2407" t="s">
        <v>2500</v>
      </c>
      <c r="B2407" t="s">
        <v>2501</v>
      </c>
      <c r="C2407" t="s">
        <v>2502</v>
      </c>
      <c r="D2407" t="s">
        <v>2503</v>
      </c>
    </row>
    <row r="2409" spans="1:6" x14ac:dyDescent="0.25">
      <c r="A2409" t="s">
        <v>2504</v>
      </c>
      <c r="B2409" t="s">
        <v>2505</v>
      </c>
    </row>
    <row r="2410" spans="1:6" x14ac:dyDescent="0.25">
      <c r="A2410" t="s">
        <v>2506</v>
      </c>
      <c r="B2410" t="s">
        <v>2507</v>
      </c>
      <c r="C2410" t="s">
        <v>20</v>
      </c>
      <c r="D2410" t="s">
        <v>2508</v>
      </c>
    </row>
    <row r="2412" spans="1:6" x14ac:dyDescent="0.25">
      <c r="A2412" t="s">
        <v>2509</v>
      </c>
    </row>
    <row r="2414" spans="1:6" x14ac:dyDescent="0.25">
      <c r="A2414" t="s">
        <v>2510</v>
      </c>
    </row>
    <row r="2415" spans="1:6" x14ac:dyDescent="0.25">
      <c r="A2415" t="s">
        <v>22</v>
      </c>
      <c r="B2415" t="s">
        <v>2511</v>
      </c>
      <c r="C2415" t="s">
        <v>2512</v>
      </c>
      <c r="D2415" t="s">
        <v>2513</v>
      </c>
      <c r="E2415">
        <v>-123.12661199999999</v>
      </c>
    </row>
    <row r="2416" spans="1:6" x14ac:dyDescent="0.25">
      <c r="A2416" t="s">
        <v>2514</v>
      </c>
      <c r="B2416" t="s">
        <v>2</v>
      </c>
      <c r="C2416" t="s">
        <v>2515</v>
      </c>
      <c r="D2416" t="s">
        <v>2516</v>
      </c>
      <c r="E2416" t="s">
        <v>409</v>
      </c>
      <c r="F2416" t="s">
        <v>171</v>
      </c>
    </row>
    <row r="2418" spans="1:3" x14ac:dyDescent="0.25">
      <c r="A2418" t="s">
        <v>2517</v>
      </c>
    </row>
    <row r="2419" spans="1:3" x14ac:dyDescent="0.25">
      <c r="A2419" t="s">
        <v>2518</v>
      </c>
    </row>
    <row r="2420" spans="1:3" x14ac:dyDescent="0.25">
      <c r="A2420" t="s">
        <v>438</v>
      </c>
    </row>
    <row r="2421" spans="1:3" x14ac:dyDescent="0.25">
      <c r="A2421" t="s">
        <v>2519</v>
      </c>
      <c r="B2421" t="s">
        <v>2520</v>
      </c>
    </row>
    <row r="2422" spans="1:3" x14ac:dyDescent="0.25">
      <c r="A2422" t="s">
        <v>2521</v>
      </c>
    </row>
    <row r="2423" spans="1:3" x14ac:dyDescent="0.25">
      <c r="A2423" t="s">
        <v>2522</v>
      </c>
      <c r="B2423" t="s">
        <v>392</v>
      </c>
      <c r="C2423" t="s">
        <v>426</v>
      </c>
    </row>
    <row r="2425" spans="1:3" x14ac:dyDescent="0.25">
      <c r="A2425" t="s">
        <v>443</v>
      </c>
    </row>
    <row r="2427" spans="1:3" x14ac:dyDescent="0.25">
      <c r="A2427" t="s">
        <v>444</v>
      </c>
    </row>
    <row r="2428" spans="1:3" x14ac:dyDescent="0.25">
      <c r="A2428" t="s">
        <v>2523</v>
      </c>
    </row>
    <row r="2430" spans="1:3" x14ac:dyDescent="0.25">
      <c r="A2430" t="s">
        <v>707</v>
      </c>
    </row>
    <row r="2431" spans="1:3" x14ac:dyDescent="0.25">
      <c r="A2431" t="s">
        <v>2524</v>
      </c>
    </row>
    <row r="2432" spans="1:3" x14ac:dyDescent="0.25">
      <c r="A2432" t="s">
        <v>2525</v>
      </c>
    </row>
    <row r="2433" spans="1:5" x14ac:dyDescent="0.25">
      <c r="A2433" t="s">
        <v>123</v>
      </c>
      <c r="B2433" t="s">
        <v>2526</v>
      </c>
      <c r="C2433" t="s">
        <v>2527</v>
      </c>
      <c r="D2433" t="s">
        <v>2528</v>
      </c>
      <c r="E2433">
        <v>-123.10553109999999</v>
      </c>
    </row>
    <row r="2434" spans="1:5" x14ac:dyDescent="0.25">
      <c r="A2434" t="s">
        <v>2529</v>
      </c>
      <c r="B2434" t="s">
        <v>2</v>
      </c>
      <c r="C2434" t="s">
        <v>2530</v>
      </c>
      <c r="D2434" t="s">
        <v>108</v>
      </c>
    </row>
    <row r="2436" spans="1:5" x14ac:dyDescent="0.25">
      <c r="A2436" t="s">
        <v>480</v>
      </c>
    </row>
    <row r="2438" spans="1:5" x14ac:dyDescent="0.25">
      <c r="A2438" t="s">
        <v>2531</v>
      </c>
    </row>
    <row r="2439" spans="1:5" x14ac:dyDescent="0.25">
      <c r="A2439" t="s">
        <v>22</v>
      </c>
      <c r="B2439" t="s">
        <v>2532</v>
      </c>
    </row>
    <row r="2440" spans="1:5" x14ac:dyDescent="0.25">
      <c r="A2440" t="s">
        <v>22</v>
      </c>
      <c r="B2440" t="s">
        <v>2533</v>
      </c>
      <c r="C2440" t="s">
        <v>2534</v>
      </c>
      <c r="D2440" t="s">
        <v>2535</v>
      </c>
      <c r="E2440">
        <v>-123.0464185</v>
      </c>
    </row>
    <row r="2441" spans="1:5" x14ac:dyDescent="0.25">
      <c r="A2441" t="s">
        <v>2536</v>
      </c>
      <c r="B2441" t="s">
        <v>2</v>
      </c>
      <c r="C2441" t="s">
        <v>2537</v>
      </c>
      <c r="D2441" t="s">
        <v>204</v>
      </c>
    </row>
    <row r="2443" spans="1:5" x14ac:dyDescent="0.25">
      <c r="A2443" t="s">
        <v>208</v>
      </c>
    </row>
    <row r="2444" spans="1:5" x14ac:dyDescent="0.25">
      <c r="A2444" t="s">
        <v>1983</v>
      </c>
    </row>
    <row r="2446" spans="1:5" x14ac:dyDescent="0.25">
      <c r="A2446" t="s">
        <v>2538</v>
      </c>
    </row>
    <row r="2447" spans="1:5" x14ac:dyDescent="0.25">
      <c r="A2447" t="s">
        <v>144</v>
      </c>
      <c r="B2447" t="s">
        <v>2539</v>
      </c>
    </row>
    <row r="2448" spans="1:5" x14ac:dyDescent="0.25">
      <c r="A2448" t="s">
        <v>22</v>
      </c>
      <c r="B2448" t="s">
        <v>2540</v>
      </c>
      <c r="C2448" t="s">
        <v>2541</v>
      </c>
      <c r="D2448" t="s">
        <v>2542</v>
      </c>
      <c r="E2448">
        <v>-123.0751424</v>
      </c>
    </row>
    <row r="2449" spans="1:5" x14ac:dyDescent="0.25">
      <c r="A2449" t="s">
        <v>2543</v>
      </c>
      <c r="B2449" t="s">
        <v>2</v>
      </c>
      <c r="C2449" t="s">
        <v>2544</v>
      </c>
      <c r="D2449" t="s">
        <v>204</v>
      </c>
    </row>
    <row r="2451" spans="1:5" x14ac:dyDescent="0.25">
      <c r="A2451" t="s">
        <v>1989</v>
      </c>
    </row>
    <row r="2453" spans="1:5" x14ac:dyDescent="0.25">
      <c r="A2453" t="s">
        <v>2545</v>
      </c>
    </row>
    <row r="2454" spans="1:5" x14ac:dyDescent="0.25">
      <c r="A2454" t="s">
        <v>2546</v>
      </c>
    </row>
    <row r="2456" spans="1:5" x14ac:dyDescent="0.25">
      <c r="A2456" t="s">
        <v>206</v>
      </c>
    </row>
    <row r="2458" spans="1:5" x14ac:dyDescent="0.25">
      <c r="A2458" t="s">
        <v>1992</v>
      </c>
    </row>
    <row r="2459" spans="1:5" x14ac:dyDescent="0.25">
      <c r="A2459" t="s">
        <v>2547</v>
      </c>
    </row>
    <row r="2460" spans="1:5" x14ac:dyDescent="0.25">
      <c r="A2460" t="s">
        <v>2548</v>
      </c>
    </row>
    <row r="2461" spans="1:5" x14ac:dyDescent="0.25">
      <c r="A2461" t="s">
        <v>22</v>
      </c>
      <c r="B2461" t="s">
        <v>2549</v>
      </c>
    </row>
    <row r="2462" spans="1:5" x14ac:dyDescent="0.25">
      <c r="A2462" t="s">
        <v>22</v>
      </c>
      <c r="B2462" t="s">
        <v>2550</v>
      </c>
      <c r="C2462" t="s">
        <v>2551</v>
      </c>
      <c r="D2462" t="s">
        <v>2552</v>
      </c>
      <c r="E2462">
        <v>-123.1527021</v>
      </c>
    </row>
    <row r="2463" spans="1:5" x14ac:dyDescent="0.25">
      <c r="A2463" t="s">
        <v>2553</v>
      </c>
      <c r="B2463" t="s">
        <v>2</v>
      </c>
      <c r="C2463" t="s">
        <v>2554</v>
      </c>
      <c r="D2463" t="s">
        <v>204</v>
      </c>
    </row>
    <row r="2465" spans="1:5" x14ac:dyDescent="0.25">
      <c r="A2465" t="s">
        <v>206</v>
      </c>
    </row>
    <row r="2467" spans="1:5" x14ac:dyDescent="0.25">
      <c r="A2467" t="s">
        <v>2555</v>
      </c>
    </row>
    <row r="2468" spans="1:5" x14ac:dyDescent="0.25">
      <c r="A2468" t="s">
        <v>321</v>
      </c>
      <c r="B2468" t="s">
        <v>2556</v>
      </c>
    </row>
    <row r="2469" spans="1:5" x14ac:dyDescent="0.25">
      <c r="A2469" t="s">
        <v>22</v>
      </c>
      <c r="B2469" t="s">
        <v>2557</v>
      </c>
      <c r="C2469" t="s">
        <v>2558</v>
      </c>
      <c r="D2469" t="s">
        <v>2559</v>
      </c>
      <c r="E2469">
        <v>-123.0533652</v>
      </c>
    </row>
    <row r="2470" spans="1:5" x14ac:dyDescent="0.25">
      <c r="A2470" t="s">
        <v>2560</v>
      </c>
      <c r="B2470" t="s">
        <v>2</v>
      </c>
      <c r="C2470" t="s">
        <v>2561</v>
      </c>
      <c r="D2470" t="s">
        <v>2562</v>
      </c>
    </row>
    <row r="2472" spans="1:5" x14ac:dyDescent="0.25">
      <c r="A2472" t="s">
        <v>2563</v>
      </c>
    </row>
    <row r="2473" spans="1:5" x14ac:dyDescent="0.25">
      <c r="A2473" t="s">
        <v>173</v>
      </c>
    </row>
    <row r="2474" spans="1:5" x14ac:dyDescent="0.25">
      <c r="A2474" t="s">
        <v>438</v>
      </c>
    </row>
    <row r="2475" spans="1:5" x14ac:dyDescent="0.25">
      <c r="A2475" t="s">
        <v>2564</v>
      </c>
    </row>
    <row r="2476" spans="1:5" x14ac:dyDescent="0.25">
      <c r="A2476" t="s">
        <v>2565</v>
      </c>
    </row>
    <row r="2478" spans="1:5" x14ac:dyDescent="0.25">
      <c r="A2478" t="s">
        <v>444</v>
      </c>
    </row>
    <row r="2479" spans="1:5" x14ac:dyDescent="0.25">
      <c r="A2479" t="s">
        <v>2566</v>
      </c>
    </row>
    <row r="2481" spans="1:6" x14ac:dyDescent="0.25">
      <c r="A2481" t="s">
        <v>707</v>
      </c>
    </row>
    <row r="2483" spans="1:6" x14ac:dyDescent="0.25">
      <c r="A2483" t="s">
        <v>2567</v>
      </c>
    </row>
    <row r="2484" spans="1:6" x14ac:dyDescent="0.25">
      <c r="A2484" t="s">
        <v>22</v>
      </c>
      <c r="B2484" t="s">
        <v>2568</v>
      </c>
    </row>
    <row r="2485" spans="1:6" x14ac:dyDescent="0.25">
      <c r="A2485" t="s">
        <v>2569</v>
      </c>
    </row>
    <row r="2486" spans="1:6" x14ac:dyDescent="0.25">
      <c r="A2486" t="s">
        <v>22</v>
      </c>
      <c r="B2486" t="s">
        <v>2570</v>
      </c>
      <c r="C2486" t="s">
        <v>2571</v>
      </c>
      <c r="D2486" t="s">
        <v>2572</v>
      </c>
      <c r="E2486">
        <v>-123.0678841</v>
      </c>
    </row>
    <row r="2487" spans="1:6" x14ac:dyDescent="0.25">
      <c r="A2487" t="s">
        <v>2573</v>
      </c>
      <c r="B2487" t="s">
        <v>2</v>
      </c>
      <c r="C2487" t="s">
        <v>2574</v>
      </c>
      <c r="D2487" t="s">
        <v>2129</v>
      </c>
      <c r="E2487" t="s">
        <v>234</v>
      </c>
      <c r="F2487" t="s">
        <v>235</v>
      </c>
    </row>
    <row r="2489" spans="1:6" x14ac:dyDescent="0.25">
      <c r="A2489" t="s">
        <v>236</v>
      </c>
    </row>
    <row r="2491" spans="1:6" x14ac:dyDescent="0.25">
      <c r="A2491" t="s">
        <v>2575</v>
      </c>
    </row>
    <row r="2492" spans="1:6" x14ac:dyDescent="0.25">
      <c r="A2492" t="s">
        <v>2576</v>
      </c>
    </row>
    <row r="2493" spans="1:6" x14ac:dyDescent="0.25">
      <c r="A2493" t="s">
        <v>2577</v>
      </c>
    </row>
    <row r="2494" spans="1:6" x14ac:dyDescent="0.25">
      <c r="A2494" t="s">
        <v>2578</v>
      </c>
    </row>
    <row r="2495" spans="1:6" x14ac:dyDescent="0.25">
      <c r="A2495" t="s">
        <v>2579</v>
      </c>
    </row>
    <row r="2496" spans="1:6" x14ac:dyDescent="0.25">
      <c r="A2496" t="s">
        <v>2580</v>
      </c>
    </row>
    <row r="2497" spans="1:2" x14ac:dyDescent="0.25">
      <c r="A2497" t="s">
        <v>2581</v>
      </c>
    </row>
    <row r="2499" spans="1:2" x14ac:dyDescent="0.25">
      <c r="A2499" t="s">
        <v>243</v>
      </c>
      <c r="B2499" t="s">
        <v>244</v>
      </c>
    </row>
    <row r="2501" spans="1:2" x14ac:dyDescent="0.25">
      <c r="A2501" t="s">
        <v>183</v>
      </c>
    </row>
    <row r="2503" spans="1:2" x14ac:dyDescent="0.25">
      <c r="A2503" t="s">
        <v>2582</v>
      </c>
    </row>
    <row r="2504" spans="1:2" x14ac:dyDescent="0.25">
      <c r="A2504" t="s">
        <v>2583</v>
      </c>
    </row>
    <row r="2506" spans="1:2" x14ac:dyDescent="0.25">
      <c r="A2506" t="s">
        <v>707</v>
      </c>
    </row>
    <row r="2508" spans="1:2" x14ac:dyDescent="0.25">
      <c r="A2508" t="s">
        <v>248</v>
      </c>
    </row>
    <row r="2510" spans="1:2" x14ac:dyDescent="0.25">
      <c r="A2510" t="s">
        <v>2584</v>
      </c>
    </row>
    <row r="2512" spans="1:2" x14ac:dyDescent="0.25">
      <c r="A2512" t="s">
        <v>2585</v>
      </c>
    </row>
    <row r="2513" spans="1:5" x14ac:dyDescent="0.25">
      <c r="A2513" t="s">
        <v>22</v>
      </c>
      <c r="B2513" t="s">
        <v>2586</v>
      </c>
      <c r="C2513" t="s">
        <v>2587</v>
      </c>
      <c r="D2513" t="s">
        <v>2588</v>
      </c>
      <c r="E2513">
        <v>-123.0723216</v>
      </c>
    </row>
    <row r="2514" spans="1:5" x14ac:dyDescent="0.25">
      <c r="A2514" t="s">
        <v>2589</v>
      </c>
      <c r="B2514" t="s">
        <v>2</v>
      </c>
      <c r="C2514" t="s">
        <v>2590</v>
      </c>
    </row>
    <row r="2516" spans="1:5" x14ac:dyDescent="0.25">
      <c r="A2516" t="s">
        <v>2295</v>
      </c>
    </row>
    <row r="2517" spans="1:5" x14ac:dyDescent="0.25">
      <c r="A2517" t="s">
        <v>2591</v>
      </c>
      <c r="B2517" t="s">
        <v>2592</v>
      </c>
    </row>
    <row r="2518" spans="1:5" x14ac:dyDescent="0.25">
      <c r="A2518" t="s">
        <v>2593</v>
      </c>
    </row>
    <row r="2520" spans="1:5" x14ac:dyDescent="0.25">
      <c r="A2520" t="s">
        <v>2594</v>
      </c>
    </row>
    <row r="2522" spans="1:5" x14ac:dyDescent="0.25">
      <c r="A2522" t="s">
        <v>129</v>
      </c>
    </row>
    <row r="2523" spans="1:5" x14ac:dyDescent="0.25">
      <c r="A2523" t="e">
        <f>- Schedule B</f>
        <v>#NAME?</v>
      </c>
      <c r="B2523" t="s">
        <v>2595</v>
      </c>
      <c r="C2523" t="s">
        <v>2596</v>
      </c>
      <c r="D2523" t="s">
        <v>504</v>
      </c>
      <c r="E2523" t="s">
        <v>2597</v>
      </c>
    </row>
    <row r="2524" spans="1:5" x14ac:dyDescent="0.25">
      <c r="A2524" t="s">
        <v>2598</v>
      </c>
      <c r="B2524" t="s">
        <v>2599</v>
      </c>
    </row>
    <row r="2525" spans="1:5" x14ac:dyDescent="0.25">
      <c r="A2525" t="s">
        <v>22</v>
      </c>
      <c r="B2525" t="s">
        <v>2600</v>
      </c>
    </row>
    <row r="2526" spans="1:5" x14ac:dyDescent="0.25">
      <c r="A2526" t="s">
        <v>2601</v>
      </c>
    </row>
    <row r="2527" spans="1:5" x14ac:dyDescent="0.25">
      <c r="A2527" t="s">
        <v>22</v>
      </c>
      <c r="B2527" t="s">
        <v>2602</v>
      </c>
      <c r="C2527" t="s">
        <v>2603</v>
      </c>
      <c r="D2527" t="s">
        <v>2604</v>
      </c>
      <c r="E2527">
        <v>-123.1289531</v>
      </c>
    </row>
    <row r="2528" spans="1:5" x14ac:dyDescent="0.25">
      <c r="A2528" t="s">
        <v>2605</v>
      </c>
      <c r="B2528" t="s">
        <v>2</v>
      </c>
      <c r="C2528" t="s">
        <v>2606</v>
      </c>
    </row>
    <row r="2530" spans="1:5" x14ac:dyDescent="0.25">
      <c r="A2530" t="s">
        <v>2607</v>
      </c>
      <c r="B2530" t="s">
        <v>2608</v>
      </c>
    </row>
    <row r="2531" spans="1:5" x14ac:dyDescent="0.25">
      <c r="A2531" t="s">
        <v>22</v>
      </c>
      <c r="B2531" t="s">
        <v>2609</v>
      </c>
    </row>
    <row r="2532" spans="1:5" x14ac:dyDescent="0.25">
      <c r="A2532" t="s">
        <v>22</v>
      </c>
      <c r="B2532" t="s">
        <v>2610</v>
      </c>
      <c r="C2532" t="s">
        <v>2611</v>
      </c>
      <c r="D2532" t="s">
        <v>2612</v>
      </c>
      <c r="E2532">
        <v>-123.1814581</v>
      </c>
    </row>
    <row r="2533" spans="1:5" x14ac:dyDescent="0.25">
      <c r="A2533" t="s">
        <v>2613</v>
      </c>
      <c r="B2533" t="s">
        <v>2</v>
      </c>
      <c r="C2533" t="s">
        <v>2614</v>
      </c>
    </row>
    <row r="2535" spans="1:5" x14ac:dyDescent="0.25">
      <c r="A2535" t="s">
        <v>2615</v>
      </c>
    </row>
    <row r="2537" spans="1:5" x14ac:dyDescent="0.25">
      <c r="A2537" t="s">
        <v>2616</v>
      </c>
      <c r="B2537" t="s">
        <v>2617</v>
      </c>
    </row>
    <row r="2539" spans="1:5" x14ac:dyDescent="0.25">
      <c r="A2539" t="s">
        <v>2618</v>
      </c>
    </row>
    <row r="2541" spans="1:5" x14ac:dyDescent="0.25">
      <c r="A2541" t="s">
        <v>2619</v>
      </c>
    </row>
    <row r="2543" spans="1:5" x14ac:dyDescent="0.25">
      <c r="A2543" t="s">
        <v>98</v>
      </c>
      <c r="B2543" t="s">
        <v>99</v>
      </c>
      <c r="C2543" t="s">
        <v>100</v>
      </c>
      <c r="D2543" t="s">
        <v>101</v>
      </c>
      <c r="E2543" t="s">
        <v>2620</v>
      </c>
    </row>
    <row r="2544" spans="1:5" x14ac:dyDescent="0.25">
      <c r="A2544" t="s">
        <v>2621</v>
      </c>
      <c r="B2544" t="s">
        <v>2622</v>
      </c>
    </row>
    <row r="2545" spans="1:6" x14ac:dyDescent="0.25">
      <c r="A2545" t="s">
        <v>2623</v>
      </c>
    </row>
    <row r="2546" spans="1:6" x14ac:dyDescent="0.25">
      <c r="A2546" t="s">
        <v>2621</v>
      </c>
      <c r="B2546" t="s">
        <v>2624</v>
      </c>
      <c r="C2546" t="s">
        <v>2625</v>
      </c>
      <c r="D2546" t="s">
        <v>2626</v>
      </c>
      <c r="E2546">
        <v>-123.1256693</v>
      </c>
    </row>
    <row r="2547" spans="1:6" x14ac:dyDescent="0.25">
      <c r="A2547" t="s">
        <v>2627</v>
      </c>
      <c r="B2547" t="s">
        <v>2</v>
      </c>
      <c r="C2547" t="s">
        <v>2628</v>
      </c>
      <c r="D2547" t="s">
        <v>2629</v>
      </c>
      <c r="E2547" t="s">
        <v>330</v>
      </c>
      <c r="F2547" t="s">
        <v>171</v>
      </c>
    </row>
    <row r="2549" spans="1:6" x14ac:dyDescent="0.25">
      <c r="A2549" t="s">
        <v>2630</v>
      </c>
    </row>
    <row r="2551" spans="1:6" x14ac:dyDescent="0.25">
      <c r="A2551" t="s">
        <v>182</v>
      </c>
    </row>
    <row r="2552" spans="1:6" x14ac:dyDescent="0.25">
      <c r="A2552" t="s">
        <v>333</v>
      </c>
    </row>
    <row r="2553" spans="1:6" x14ac:dyDescent="0.25">
      <c r="A2553" t="s">
        <v>2631</v>
      </c>
    </row>
    <row r="2554" spans="1:6" x14ac:dyDescent="0.25">
      <c r="A2554" t="s">
        <v>2632</v>
      </c>
    </row>
    <row r="2555" spans="1:6" x14ac:dyDescent="0.25">
      <c r="A2555" t="s">
        <v>2633</v>
      </c>
    </row>
    <row r="2556" spans="1:6" x14ac:dyDescent="0.25">
      <c r="A2556" t="s">
        <v>2634</v>
      </c>
    </row>
    <row r="2557" spans="1:6" x14ac:dyDescent="0.25">
      <c r="A2557" t="s">
        <v>2635</v>
      </c>
      <c r="B2557" t="s">
        <v>2636</v>
      </c>
    </row>
    <row r="2558" spans="1:6" x14ac:dyDescent="0.25">
      <c r="A2558" t="s">
        <v>2637</v>
      </c>
    </row>
    <row r="2559" spans="1:6" x14ac:dyDescent="0.25">
      <c r="A2559" t="s">
        <v>2638</v>
      </c>
    </row>
    <row r="2560" spans="1:6" x14ac:dyDescent="0.25">
      <c r="A2560" t="s">
        <v>2639</v>
      </c>
      <c r="B2560" t="s">
        <v>392</v>
      </c>
      <c r="C2560" t="s">
        <v>426</v>
      </c>
    </row>
    <row r="2562" spans="1:6" x14ac:dyDescent="0.25">
      <c r="A2562" t="s">
        <v>340</v>
      </c>
    </row>
    <row r="2563" spans="1:6" x14ac:dyDescent="0.25">
      <c r="A2563" t="s">
        <v>341</v>
      </c>
    </row>
    <row r="2564" spans="1:6" x14ac:dyDescent="0.25">
      <c r="A2564" t="s">
        <v>2640</v>
      </c>
      <c r="B2564" t="s">
        <v>2641</v>
      </c>
    </row>
    <row r="2565" spans="1:6" x14ac:dyDescent="0.25">
      <c r="A2565" t="s">
        <v>2642</v>
      </c>
    </row>
    <row r="2567" spans="1:6" x14ac:dyDescent="0.25">
      <c r="A2567" t="s">
        <v>247</v>
      </c>
    </row>
    <row r="2569" spans="1:6" x14ac:dyDescent="0.25">
      <c r="A2569" t="s">
        <v>2643</v>
      </c>
    </row>
    <row r="2570" spans="1:6" x14ac:dyDescent="0.25">
      <c r="A2570" t="s">
        <v>2644</v>
      </c>
      <c r="B2570" t="s">
        <v>2645</v>
      </c>
    </row>
    <row r="2571" spans="1:6" x14ac:dyDescent="0.25">
      <c r="A2571" t="s">
        <v>2646</v>
      </c>
    </row>
    <row r="2572" spans="1:6" x14ac:dyDescent="0.25">
      <c r="A2572" t="s">
        <v>2647</v>
      </c>
    </row>
    <row r="2573" spans="1:6" x14ac:dyDescent="0.25">
      <c r="A2573" t="s">
        <v>2648</v>
      </c>
      <c r="B2573" t="s">
        <v>2649</v>
      </c>
      <c r="C2573" t="s">
        <v>2650</v>
      </c>
      <c r="D2573">
        <v>-123.1786699</v>
      </c>
    </row>
    <row r="2574" spans="1:6" x14ac:dyDescent="0.25">
      <c r="A2574" t="s">
        <v>2651</v>
      </c>
      <c r="B2574" t="s">
        <v>2</v>
      </c>
      <c r="C2574" t="s">
        <v>2652</v>
      </c>
      <c r="D2574" t="s">
        <v>2653</v>
      </c>
      <c r="E2574" t="s">
        <v>409</v>
      </c>
      <c r="F2574" t="s">
        <v>171</v>
      </c>
    </row>
    <row r="2576" spans="1:6" x14ac:dyDescent="0.25">
      <c r="A2576" t="s">
        <v>410</v>
      </c>
    </row>
    <row r="2577" spans="1:2" x14ac:dyDescent="0.25">
      <c r="A2577" t="s">
        <v>2654</v>
      </c>
    </row>
    <row r="2579" spans="1:2" x14ac:dyDescent="0.25">
      <c r="A2579" t="s">
        <v>411</v>
      </c>
    </row>
    <row r="2580" spans="1:2" x14ac:dyDescent="0.25">
      <c r="A2580" t="s">
        <v>2655</v>
      </c>
    </row>
    <row r="2581" spans="1:2" x14ac:dyDescent="0.25">
      <c r="A2581" t="s">
        <v>2656</v>
      </c>
    </row>
    <row r="2582" spans="1:2" x14ac:dyDescent="0.25">
      <c r="A2582" t="s">
        <v>2101</v>
      </c>
    </row>
    <row r="2584" spans="1:2" x14ac:dyDescent="0.25">
      <c r="A2584" t="s">
        <v>420</v>
      </c>
    </row>
    <row r="2585" spans="1:2" x14ac:dyDescent="0.25">
      <c r="A2585" t="s">
        <v>2657</v>
      </c>
    </row>
    <row r="2587" spans="1:2" x14ac:dyDescent="0.25">
      <c r="A2587" t="s">
        <v>707</v>
      </c>
    </row>
    <row r="2589" spans="1:2" x14ac:dyDescent="0.25">
      <c r="A2589" t="s">
        <v>2658</v>
      </c>
      <c r="B2589" t="s">
        <v>2659</v>
      </c>
    </row>
    <row r="2591" spans="1:2" x14ac:dyDescent="0.25">
      <c r="A2591" t="s">
        <v>2660</v>
      </c>
    </row>
    <row r="2593" spans="1:5" x14ac:dyDescent="0.25">
      <c r="A2593" t="s">
        <v>2104</v>
      </c>
    </row>
    <row r="2595" spans="1:5" x14ac:dyDescent="0.25">
      <c r="A2595" t="s">
        <v>2661</v>
      </c>
    </row>
    <row r="2596" spans="1:5" x14ac:dyDescent="0.25">
      <c r="A2596" t="s">
        <v>22</v>
      </c>
      <c r="B2596" t="s">
        <v>2662</v>
      </c>
    </row>
    <row r="2597" spans="1:5" x14ac:dyDescent="0.25">
      <c r="A2597" t="s">
        <v>2663</v>
      </c>
    </row>
    <row r="2598" spans="1:5" x14ac:dyDescent="0.25">
      <c r="A2598" t="s">
        <v>22</v>
      </c>
      <c r="B2598" t="s">
        <v>2664</v>
      </c>
      <c r="C2598" t="s">
        <v>2665</v>
      </c>
      <c r="D2598" t="s">
        <v>2666</v>
      </c>
      <c r="E2598">
        <v>-123.06307700000001</v>
      </c>
    </row>
    <row r="2599" spans="1:5" x14ac:dyDescent="0.25">
      <c r="A2599" t="s">
        <v>2667</v>
      </c>
      <c r="B2599" t="s">
        <v>2</v>
      </c>
      <c r="C2599" t="s">
        <v>2668</v>
      </c>
      <c r="D2599" t="s">
        <v>2669</v>
      </c>
    </row>
    <row r="2601" spans="1:5" x14ac:dyDescent="0.25">
      <c r="A2601" t="s">
        <v>2670</v>
      </c>
      <c r="B2601" t="s">
        <v>2671</v>
      </c>
      <c r="C2601" t="s">
        <v>2672</v>
      </c>
      <c r="D2601" t="s">
        <v>2673</v>
      </c>
    </row>
    <row r="2603" spans="1:5" x14ac:dyDescent="0.25">
      <c r="A2603" t="s">
        <v>2674</v>
      </c>
    </row>
    <row r="2604" spans="1:5" x14ac:dyDescent="0.25">
      <c r="A2604" t="s">
        <v>2675</v>
      </c>
      <c r="B2604" t="s">
        <v>2676</v>
      </c>
    </row>
    <row r="2605" spans="1:5" x14ac:dyDescent="0.25">
      <c r="A2605" t="s">
        <v>2677</v>
      </c>
    </row>
    <row r="2606" spans="1:5" x14ac:dyDescent="0.25">
      <c r="A2606" t="s">
        <v>2678</v>
      </c>
    </row>
    <row r="2607" spans="1:5" x14ac:dyDescent="0.25">
      <c r="A2607" t="s">
        <v>2679</v>
      </c>
    </row>
    <row r="2609" spans="1:5" x14ac:dyDescent="0.25">
      <c r="A2609" t="s">
        <v>2680</v>
      </c>
    </row>
    <row r="2611" spans="1:5" x14ac:dyDescent="0.25">
      <c r="A2611" t="s">
        <v>2681</v>
      </c>
    </row>
    <row r="2612" spans="1:5" x14ac:dyDescent="0.25">
      <c r="A2612" t="s">
        <v>2682</v>
      </c>
    </row>
    <row r="2613" spans="1:5" x14ac:dyDescent="0.25">
      <c r="A2613" t="s">
        <v>2683</v>
      </c>
    </row>
    <row r="2614" spans="1:5" x14ac:dyDescent="0.25">
      <c r="A2614" t="s">
        <v>2684</v>
      </c>
    </row>
    <row r="2615" spans="1:5" x14ac:dyDescent="0.25">
      <c r="A2615" t="s">
        <v>22</v>
      </c>
      <c r="B2615" t="s">
        <v>2685</v>
      </c>
    </row>
    <row r="2616" spans="1:5" x14ac:dyDescent="0.25">
      <c r="A2616" t="s">
        <v>2686</v>
      </c>
    </row>
    <row r="2617" spans="1:5" x14ac:dyDescent="0.25">
      <c r="A2617" t="s">
        <v>678</v>
      </c>
      <c r="B2617" t="s">
        <v>2687</v>
      </c>
      <c r="C2617" t="s">
        <v>2688</v>
      </c>
      <c r="D2617" t="s">
        <v>2689</v>
      </c>
      <c r="E2617">
        <v>-123.0929397</v>
      </c>
    </row>
    <row r="2618" spans="1:5" x14ac:dyDescent="0.25">
      <c r="A2618" t="s">
        <v>2690</v>
      </c>
      <c r="B2618" t="s">
        <v>2</v>
      </c>
      <c r="C2618" t="s">
        <v>2691</v>
      </c>
      <c r="D2618" t="s">
        <v>2692</v>
      </c>
      <c r="E2618" t="s">
        <v>171</v>
      </c>
    </row>
    <row r="2620" spans="1:5" x14ac:dyDescent="0.25">
      <c r="A2620" t="s">
        <v>2693</v>
      </c>
    </row>
    <row r="2622" spans="1:5" x14ac:dyDescent="0.25">
      <c r="A2622" t="s">
        <v>2694</v>
      </c>
    </row>
    <row r="2624" spans="1:5" x14ac:dyDescent="0.25">
      <c r="A2624" t="s">
        <v>2695</v>
      </c>
    </row>
    <row r="2625" spans="1:3" x14ac:dyDescent="0.25">
      <c r="A2625" t="s">
        <v>2696</v>
      </c>
    </row>
    <row r="2626" spans="1:3" x14ac:dyDescent="0.25">
      <c r="A2626" t="s">
        <v>2697</v>
      </c>
    </row>
    <row r="2627" spans="1:3" x14ac:dyDescent="0.25">
      <c r="A2627" t="s">
        <v>2698</v>
      </c>
    </row>
    <row r="2628" spans="1:3" x14ac:dyDescent="0.25">
      <c r="A2628" t="s">
        <v>2699</v>
      </c>
    </row>
    <row r="2630" spans="1:3" x14ac:dyDescent="0.25">
      <c r="A2630" t="s">
        <v>418</v>
      </c>
    </row>
    <row r="2631" spans="1:3" x14ac:dyDescent="0.25">
      <c r="A2631" t="s">
        <v>2700</v>
      </c>
      <c r="B2631" t="s">
        <v>2701</v>
      </c>
      <c r="C2631" t="s">
        <v>2702</v>
      </c>
    </row>
    <row r="2632" spans="1:3" x14ac:dyDescent="0.25">
      <c r="A2632" t="s">
        <v>2703</v>
      </c>
      <c r="B2632" t="s">
        <v>2704</v>
      </c>
    </row>
    <row r="2634" spans="1:3" x14ac:dyDescent="0.25">
      <c r="A2634" t="s">
        <v>2705</v>
      </c>
      <c r="B2634" t="s">
        <v>2706</v>
      </c>
    </row>
    <row r="2636" spans="1:3" x14ac:dyDescent="0.25">
      <c r="A2636" t="s">
        <v>272</v>
      </c>
    </row>
    <row r="2637" spans="1:3" x14ac:dyDescent="0.25">
      <c r="A2637" t="s">
        <v>273</v>
      </c>
    </row>
    <row r="2638" spans="1:3" x14ac:dyDescent="0.25">
      <c r="A2638" t="s">
        <v>274</v>
      </c>
      <c r="B2638" t="s">
        <v>2166</v>
      </c>
      <c r="C2638" t="s">
        <v>426</v>
      </c>
    </row>
    <row r="2640" spans="1:3" x14ac:dyDescent="0.25">
      <c r="A2640" t="s">
        <v>2707</v>
      </c>
    </row>
    <row r="2641" spans="1:5" x14ac:dyDescent="0.25">
      <c r="A2641" t="s">
        <v>22</v>
      </c>
      <c r="B2641" t="s">
        <v>2708</v>
      </c>
    </row>
    <row r="2642" spans="1:5" x14ac:dyDescent="0.25">
      <c r="A2642" t="s">
        <v>22</v>
      </c>
      <c r="B2642" t="s">
        <v>2709</v>
      </c>
      <c r="C2642" t="s">
        <v>2710</v>
      </c>
      <c r="D2642" t="s">
        <v>2711</v>
      </c>
      <c r="E2642">
        <v>-123.07279610000001</v>
      </c>
    </row>
    <row r="2643" spans="1:5" x14ac:dyDescent="0.25">
      <c r="A2643" t="s">
        <v>2712</v>
      </c>
      <c r="B2643" t="s">
        <v>2</v>
      </c>
      <c r="C2643" t="s">
        <v>2713</v>
      </c>
    </row>
    <row r="2645" spans="1:5" x14ac:dyDescent="0.25">
      <c r="A2645" t="s">
        <v>150</v>
      </c>
      <c r="B2645" t="s">
        <v>151</v>
      </c>
    </row>
    <row r="2647" spans="1:5" x14ac:dyDescent="0.25">
      <c r="A2647" t="s">
        <v>152</v>
      </c>
      <c r="B2647" t="s">
        <v>2714</v>
      </c>
    </row>
    <row r="2648" spans="1:5" x14ac:dyDescent="0.25">
      <c r="A2648" t="s">
        <v>22</v>
      </c>
      <c r="B2648" t="s">
        <v>2715</v>
      </c>
      <c r="C2648" t="s">
        <v>2716</v>
      </c>
      <c r="D2648" t="s">
        <v>2717</v>
      </c>
      <c r="E2648">
        <v>-123.0843318</v>
      </c>
    </row>
    <row r="2649" spans="1:5" x14ac:dyDescent="0.25">
      <c r="A2649" t="s">
        <v>2718</v>
      </c>
      <c r="B2649" t="s">
        <v>2</v>
      </c>
      <c r="C2649" t="s">
        <v>2719</v>
      </c>
      <c r="D2649" t="s">
        <v>108</v>
      </c>
    </row>
    <row r="2651" spans="1:5" x14ac:dyDescent="0.25">
      <c r="A2651" t="s">
        <v>2720</v>
      </c>
    </row>
    <row r="2652" spans="1:5" x14ac:dyDescent="0.25">
      <c r="A2652" t="s">
        <v>22</v>
      </c>
      <c r="B2652" t="s">
        <v>2721</v>
      </c>
      <c r="C2652" t="s">
        <v>1967</v>
      </c>
    </row>
    <row r="2653" spans="1:5" x14ac:dyDescent="0.25">
      <c r="A2653" t="s">
        <v>1968</v>
      </c>
    </row>
    <row r="2654" spans="1:5" x14ac:dyDescent="0.25">
      <c r="A2654" t="s">
        <v>361</v>
      </c>
      <c r="B2654" t="s">
        <v>2722</v>
      </c>
      <c r="C2654" t="s">
        <v>2723</v>
      </c>
      <c r="D2654" t="s">
        <v>2724</v>
      </c>
      <c r="E2654">
        <v>-123.12638629999999</v>
      </c>
    </row>
    <row r="2655" spans="1:5" x14ac:dyDescent="0.25">
      <c r="A2655" t="s">
        <v>2725</v>
      </c>
      <c r="B2655" t="s">
        <v>2</v>
      </c>
      <c r="C2655" t="s">
        <v>2726</v>
      </c>
      <c r="D2655" t="s">
        <v>204</v>
      </c>
    </row>
    <row r="2657" spans="1:5" x14ac:dyDescent="0.25">
      <c r="A2657" t="s">
        <v>2727</v>
      </c>
    </row>
    <row r="2659" spans="1:5" x14ac:dyDescent="0.25">
      <c r="A2659" t="s">
        <v>206</v>
      </c>
    </row>
    <row r="2661" spans="1:5" x14ac:dyDescent="0.25">
      <c r="A2661" t="s">
        <v>207</v>
      </c>
    </row>
    <row r="2662" spans="1:5" x14ac:dyDescent="0.25">
      <c r="A2662" t="s">
        <v>208</v>
      </c>
    </row>
    <row r="2663" spans="1:5" x14ac:dyDescent="0.25">
      <c r="A2663" t="s">
        <v>2728</v>
      </c>
    </row>
    <row r="2664" spans="1:5" x14ac:dyDescent="0.25">
      <c r="A2664" t="s">
        <v>22</v>
      </c>
      <c r="B2664" t="s">
        <v>2729</v>
      </c>
      <c r="C2664" t="s">
        <v>1967</v>
      </c>
    </row>
    <row r="2665" spans="1:5" x14ac:dyDescent="0.25">
      <c r="A2665" t="s">
        <v>1968</v>
      </c>
    </row>
    <row r="2666" spans="1:5" x14ac:dyDescent="0.25">
      <c r="A2666" t="s">
        <v>361</v>
      </c>
      <c r="B2666" t="s">
        <v>2730</v>
      </c>
      <c r="C2666" t="s">
        <v>2731</v>
      </c>
      <c r="D2666" t="s">
        <v>2732</v>
      </c>
      <c r="E2666">
        <v>-123.0467278</v>
      </c>
    </row>
    <row r="2667" spans="1:5" x14ac:dyDescent="0.25">
      <c r="A2667" t="s">
        <v>2733</v>
      </c>
      <c r="B2667" t="s">
        <v>2</v>
      </c>
      <c r="C2667" t="s">
        <v>2734</v>
      </c>
    </row>
    <row r="2669" spans="1:5" x14ac:dyDescent="0.25">
      <c r="A2669" t="s">
        <v>2735</v>
      </c>
      <c r="B2669" t="s">
        <v>2736</v>
      </c>
      <c r="C2669">
        <v>2021</v>
      </c>
    </row>
    <row r="2671" spans="1:5" x14ac:dyDescent="0.25">
      <c r="A2671" t="s">
        <v>2737</v>
      </c>
    </row>
    <row r="2673" spans="1:5" x14ac:dyDescent="0.25">
      <c r="A2673" t="s">
        <v>2738</v>
      </c>
      <c r="B2673" t="s">
        <v>2739</v>
      </c>
      <c r="C2673" t="s">
        <v>2740</v>
      </c>
    </row>
    <row r="2674" spans="1:5" x14ac:dyDescent="0.25">
      <c r="A2674" t="s">
        <v>361</v>
      </c>
      <c r="B2674" t="s">
        <v>2741</v>
      </c>
      <c r="C2674" t="s">
        <v>1967</v>
      </c>
    </row>
    <row r="2675" spans="1:5" x14ac:dyDescent="0.25">
      <c r="A2675" t="s">
        <v>1968</v>
      </c>
    </row>
    <row r="2676" spans="1:5" x14ac:dyDescent="0.25">
      <c r="A2676" t="s">
        <v>361</v>
      </c>
      <c r="B2676" t="s">
        <v>2742</v>
      </c>
      <c r="C2676" t="s">
        <v>2743</v>
      </c>
      <c r="D2676" t="s">
        <v>2744</v>
      </c>
      <c r="E2676">
        <v>-123.0724178</v>
      </c>
    </row>
    <row r="2677" spans="1:5" x14ac:dyDescent="0.25">
      <c r="A2677" t="s">
        <v>2745</v>
      </c>
      <c r="B2677" t="s">
        <v>2</v>
      </c>
      <c r="C2677" t="s">
        <v>2734</v>
      </c>
    </row>
    <row r="2679" spans="1:5" x14ac:dyDescent="0.25">
      <c r="A2679" t="s">
        <v>2735</v>
      </c>
      <c r="B2679" t="s">
        <v>2736</v>
      </c>
      <c r="C2679">
        <v>2021</v>
      </c>
    </row>
    <row r="2681" spans="1:5" x14ac:dyDescent="0.25">
      <c r="A2681" t="s">
        <v>2737</v>
      </c>
    </row>
    <row r="2683" spans="1:5" x14ac:dyDescent="0.25">
      <c r="A2683" t="s">
        <v>2738</v>
      </c>
      <c r="B2683" t="s">
        <v>2739</v>
      </c>
      <c r="C2683" t="s">
        <v>2740</v>
      </c>
    </row>
    <row r="2684" spans="1:5" x14ac:dyDescent="0.25">
      <c r="A2684" t="s">
        <v>361</v>
      </c>
      <c r="B2684" t="s">
        <v>2741</v>
      </c>
      <c r="C2684" t="s">
        <v>1967</v>
      </c>
    </row>
    <row r="2685" spans="1:5" x14ac:dyDescent="0.25">
      <c r="A2685" t="s">
        <v>1968</v>
      </c>
    </row>
    <row r="2686" spans="1:5" x14ac:dyDescent="0.25">
      <c r="A2686" t="s">
        <v>361</v>
      </c>
      <c r="B2686" t="s">
        <v>2746</v>
      </c>
      <c r="C2686" t="s">
        <v>2747</v>
      </c>
      <c r="D2686" t="s">
        <v>2748</v>
      </c>
      <c r="E2686">
        <v>-123.0722801</v>
      </c>
    </row>
    <row r="2687" spans="1:5" x14ac:dyDescent="0.25">
      <c r="A2687" t="s">
        <v>2749</v>
      </c>
      <c r="B2687" t="s">
        <v>2</v>
      </c>
      <c r="C2687" t="s">
        <v>2750</v>
      </c>
      <c r="D2687" t="s">
        <v>204</v>
      </c>
    </row>
    <row r="2689" spans="1:5" x14ac:dyDescent="0.25">
      <c r="A2689" t="s">
        <v>208</v>
      </c>
    </row>
    <row r="2690" spans="1:5" x14ac:dyDescent="0.25">
      <c r="A2690" t="s">
        <v>1983</v>
      </c>
    </row>
    <row r="2692" spans="1:5" x14ac:dyDescent="0.25">
      <c r="A2692" t="s">
        <v>2751</v>
      </c>
    </row>
    <row r="2693" spans="1:5" x14ac:dyDescent="0.25">
      <c r="A2693" t="s">
        <v>22</v>
      </c>
      <c r="B2693" t="s">
        <v>2752</v>
      </c>
      <c r="C2693" t="s">
        <v>1967</v>
      </c>
    </row>
    <row r="2694" spans="1:5" x14ac:dyDescent="0.25">
      <c r="A2694" t="s">
        <v>1968</v>
      </c>
    </row>
    <row r="2695" spans="1:5" x14ac:dyDescent="0.25">
      <c r="A2695" t="s">
        <v>361</v>
      </c>
      <c r="B2695" t="s">
        <v>2753</v>
      </c>
      <c r="C2695" t="s">
        <v>2710</v>
      </c>
      <c r="D2695" t="s">
        <v>2711</v>
      </c>
      <c r="E2695">
        <v>-123.07279610000001</v>
      </c>
    </row>
    <row r="2696" spans="1:5" x14ac:dyDescent="0.25">
      <c r="A2696" t="s">
        <v>2754</v>
      </c>
      <c r="B2696" t="s">
        <v>2</v>
      </c>
      <c r="C2696" t="s">
        <v>2755</v>
      </c>
    </row>
    <row r="2697" spans="1:5" x14ac:dyDescent="0.25">
      <c r="A2697" t="s">
        <v>2756</v>
      </c>
    </row>
    <row r="2699" spans="1:5" x14ac:dyDescent="0.25">
      <c r="A2699" t="s">
        <v>2757</v>
      </c>
      <c r="B2699" t="s">
        <v>2758</v>
      </c>
      <c r="C2699" t="s">
        <v>1042</v>
      </c>
      <c r="D2699" t="s">
        <v>2759</v>
      </c>
      <c r="E2699" t="s">
        <v>1046</v>
      </c>
    </row>
    <row r="2701" spans="1:5" x14ac:dyDescent="0.25">
      <c r="A2701" t="s">
        <v>2760</v>
      </c>
      <c r="B2701">
        <v>2022</v>
      </c>
    </row>
    <row r="2703" spans="1:5" x14ac:dyDescent="0.25">
      <c r="A2703" t="s">
        <v>2761</v>
      </c>
      <c r="B2703" t="s">
        <v>2762</v>
      </c>
    </row>
    <row r="2705" spans="1:5" x14ac:dyDescent="0.25">
      <c r="A2705" t="s">
        <v>2763</v>
      </c>
      <c r="B2705" t="s">
        <v>2764</v>
      </c>
      <c r="C2705" t="s">
        <v>20</v>
      </c>
      <c r="D2705" t="s">
        <v>2765</v>
      </c>
    </row>
    <row r="2707" spans="1:5" x14ac:dyDescent="0.25">
      <c r="A2707" t="s">
        <v>1278</v>
      </c>
      <c r="B2707" t="s">
        <v>99</v>
      </c>
      <c r="C2707" t="s">
        <v>727</v>
      </c>
      <c r="D2707" t="s">
        <v>101</v>
      </c>
      <c r="E2707" t="s">
        <v>2766</v>
      </c>
    </row>
    <row r="2708" spans="1:5" x14ac:dyDescent="0.25">
      <c r="A2708" t="s">
        <v>123</v>
      </c>
      <c r="B2708" t="s">
        <v>2767</v>
      </c>
    </row>
    <row r="2709" spans="1:5" x14ac:dyDescent="0.25">
      <c r="A2709" t="s">
        <v>123</v>
      </c>
      <c r="B2709" t="s">
        <v>2768</v>
      </c>
      <c r="C2709" t="s">
        <v>2769</v>
      </c>
      <c r="D2709" t="s">
        <v>2770</v>
      </c>
      <c r="E2709">
        <v>-123.13190419999999</v>
      </c>
    </row>
    <row r="2710" spans="1:5" x14ac:dyDescent="0.25">
      <c r="A2710" t="s">
        <v>2771</v>
      </c>
      <c r="B2710" t="s">
        <v>2</v>
      </c>
      <c r="C2710" t="s">
        <v>2772</v>
      </c>
    </row>
    <row r="2712" spans="1:5" x14ac:dyDescent="0.25">
      <c r="A2712" t="s">
        <v>2773</v>
      </c>
    </row>
    <row r="2714" spans="1:5" x14ac:dyDescent="0.25">
      <c r="A2714" t="s">
        <v>2774</v>
      </c>
    </row>
    <row r="2716" spans="1:5" x14ac:dyDescent="0.25">
      <c r="A2716" t="s">
        <v>2761</v>
      </c>
      <c r="B2716" t="s">
        <v>2775</v>
      </c>
    </row>
    <row r="2717" spans="1:5" x14ac:dyDescent="0.25">
      <c r="A2717" t="s">
        <v>123</v>
      </c>
      <c r="B2717" t="s">
        <v>2776</v>
      </c>
    </row>
    <row r="2718" spans="1:5" x14ac:dyDescent="0.25">
      <c r="A2718" t="s">
        <v>123</v>
      </c>
      <c r="B2718" t="s">
        <v>2768</v>
      </c>
      <c r="C2718" t="s">
        <v>2769</v>
      </c>
      <c r="D2718" t="s">
        <v>2770</v>
      </c>
      <c r="E2718">
        <v>-123.13190419999999</v>
      </c>
    </row>
    <row r="2719" spans="1:5" x14ac:dyDescent="0.25">
      <c r="A2719" t="s">
        <v>2777</v>
      </c>
      <c r="B2719" t="s">
        <v>2</v>
      </c>
      <c r="C2719" t="s">
        <v>2778</v>
      </c>
    </row>
    <row r="2720" spans="1:5" x14ac:dyDescent="0.25">
      <c r="A2720" t="s">
        <v>2779</v>
      </c>
    </row>
    <row r="2722" spans="1:5" x14ac:dyDescent="0.25">
      <c r="A2722" t="s">
        <v>2757</v>
      </c>
      <c r="B2722" t="s">
        <v>2758</v>
      </c>
      <c r="C2722" t="s">
        <v>1042</v>
      </c>
      <c r="D2722" t="s">
        <v>2759</v>
      </c>
      <c r="E2722" t="s">
        <v>1046</v>
      </c>
    </row>
    <row r="2724" spans="1:5" x14ac:dyDescent="0.25">
      <c r="A2724" t="s">
        <v>2761</v>
      </c>
      <c r="B2724" t="s">
        <v>2762</v>
      </c>
    </row>
    <row r="2726" spans="1:5" x14ac:dyDescent="0.25">
      <c r="A2726" t="s">
        <v>2763</v>
      </c>
      <c r="B2726" t="s">
        <v>2780</v>
      </c>
      <c r="C2726" t="s">
        <v>20</v>
      </c>
      <c r="D2726" t="s">
        <v>2765</v>
      </c>
    </row>
    <row r="2728" spans="1:5" x14ac:dyDescent="0.25">
      <c r="A2728" t="s">
        <v>2781</v>
      </c>
      <c r="B2728" t="s">
        <v>2782</v>
      </c>
    </row>
    <row r="2729" spans="1:5" x14ac:dyDescent="0.25">
      <c r="A2729" t="s">
        <v>123</v>
      </c>
      <c r="B2729" t="s">
        <v>2767</v>
      </c>
    </row>
    <row r="2730" spans="1:5" x14ac:dyDescent="0.25">
      <c r="A2730" t="s">
        <v>123</v>
      </c>
      <c r="B2730" t="s">
        <v>2768</v>
      </c>
      <c r="C2730" t="s">
        <v>2769</v>
      </c>
      <c r="D2730" t="s">
        <v>2770</v>
      </c>
      <c r="E2730">
        <v>-123.13190419999999</v>
      </c>
    </row>
    <row r="2731" spans="1:5" x14ac:dyDescent="0.25">
      <c r="A2731" t="s">
        <v>2783</v>
      </c>
      <c r="B2731" t="s">
        <v>2</v>
      </c>
      <c r="C2731" t="s">
        <v>2784</v>
      </c>
      <c r="D2731" t="s">
        <v>390</v>
      </c>
    </row>
    <row r="2733" spans="1:5" x14ac:dyDescent="0.25">
      <c r="A2733" t="s">
        <v>391</v>
      </c>
      <c r="B2733" t="s">
        <v>392</v>
      </c>
      <c r="C2733" t="s">
        <v>393</v>
      </c>
    </row>
    <row r="2735" spans="1:5" x14ac:dyDescent="0.25">
      <c r="A2735" t="s">
        <v>236</v>
      </c>
    </row>
    <row r="2737" spans="1:2" x14ac:dyDescent="0.25">
      <c r="A2737" t="s">
        <v>394</v>
      </c>
    </row>
    <row r="2738" spans="1:2" x14ac:dyDescent="0.25">
      <c r="A2738" t="s">
        <v>173</v>
      </c>
    </row>
    <row r="2739" spans="1:2" x14ac:dyDescent="0.25">
      <c r="A2739" t="s">
        <v>238</v>
      </c>
    </row>
    <row r="2740" spans="1:2" x14ac:dyDescent="0.25">
      <c r="A2740" t="s">
        <v>2785</v>
      </c>
    </row>
    <row r="2741" spans="1:2" x14ac:dyDescent="0.25">
      <c r="A2741" t="s">
        <v>399</v>
      </c>
    </row>
    <row r="2743" spans="1:2" x14ac:dyDescent="0.25">
      <c r="A2743" t="s">
        <v>243</v>
      </c>
      <c r="B2743" t="s">
        <v>244</v>
      </c>
    </row>
    <row r="2745" spans="1:2" x14ac:dyDescent="0.25">
      <c r="A2745" t="s">
        <v>183</v>
      </c>
    </row>
    <row r="2747" spans="1:2" x14ac:dyDescent="0.25">
      <c r="A2747" t="s">
        <v>401</v>
      </c>
    </row>
    <row r="2748" spans="1:2" x14ac:dyDescent="0.25">
      <c r="A2748" t="s">
        <v>2786</v>
      </c>
    </row>
    <row r="2749" spans="1:2" x14ac:dyDescent="0.25">
      <c r="A2749" t="s">
        <v>403</v>
      </c>
    </row>
    <row r="2751" spans="1:2" x14ac:dyDescent="0.25">
      <c r="A2751" t="s">
        <v>2103</v>
      </c>
    </row>
    <row r="2753" spans="1:7" x14ac:dyDescent="0.25">
      <c r="A2753" t="s">
        <v>248</v>
      </c>
    </row>
    <row r="2755" spans="1:7" x14ac:dyDescent="0.25">
      <c r="A2755" t="s">
        <v>2787</v>
      </c>
    </row>
    <row r="2757" spans="1:7" x14ac:dyDescent="0.25">
      <c r="A2757" t="s">
        <v>404</v>
      </c>
    </row>
    <row r="2758" spans="1:7" x14ac:dyDescent="0.25">
      <c r="A2758" t="s">
        <v>22</v>
      </c>
      <c r="B2758" t="s">
        <v>2788</v>
      </c>
    </row>
    <row r="2759" spans="1:7" x14ac:dyDescent="0.25">
      <c r="A2759" t="s">
        <v>22</v>
      </c>
      <c r="B2759" t="s">
        <v>2789</v>
      </c>
      <c r="C2759" t="s">
        <v>2790</v>
      </c>
      <c r="D2759" t="s">
        <v>2791</v>
      </c>
      <c r="E2759">
        <v>-123.0942632</v>
      </c>
    </row>
    <row r="2760" spans="1:7" x14ac:dyDescent="0.25">
      <c r="A2760" t="s">
        <v>2792</v>
      </c>
      <c r="B2760" t="s">
        <v>2</v>
      </c>
      <c r="C2760" t="s">
        <v>2793</v>
      </c>
    </row>
    <row r="2762" spans="1:7" x14ac:dyDescent="0.25">
      <c r="A2762" t="s">
        <v>2794</v>
      </c>
      <c r="B2762" t="s">
        <v>2795</v>
      </c>
      <c r="C2762" t="s">
        <v>2796</v>
      </c>
      <c r="D2762" t="s">
        <v>2797</v>
      </c>
      <c r="E2762" t="s">
        <v>2798</v>
      </c>
      <c r="F2762" t="s">
        <v>2799</v>
      </c>
      <c r="G2762" t="s">
        <v>2800</v>
      </c>
    </row>
    <row r="2764" spans="1:7" x14ac:dyDescent="0.25">
      <c r="A2764" t="s">
        <v>2801</v>
      </c>
    </row>
    <row r="2766" spans="1:7" x14ac:dyDescent="0.25">
      <c r="A2766" t="s">
        <v>2802</v>
      </c>
    </row>
    <row r="2767" spans="1:7" x14ac:dyDescent="0.25">
      <c r="A2767" t="s">
        <v>2803</v>
      </c>
      <c r="B2767" t="s">
        <v>2804</v>
      </c>
    </row>
    <row r="2769" spans="1:5" x14ac:dyDescent="0.25">
      <c r="A2769" t="s">
        <v>2805</v>
      </c>
    </row>
    <row r="2770" spans="1:5" x14ac:dyDescent="0.25">
      <c r="A2770" t="s">
        <v>2806</v>
      </c>
    </row>
    <row r="2771" spans="1:5" x14ac:dyDescent="0.25">
      <c r="A2771" t="s">
        <v>2807</v>
      </c>
    </row>
    <row r="2773" spans="1:5" x14ac:dyDescent="0.25">
      <c r="A2773" t="s">
        <v>2808</v>
      </c>
    </row>
    <row r="2775" spans="1:5" x14ac:dyDescent="0.25">
      <c r="A2775" t="s">
        <v>1313</v>
      </c>
      <c r="B2775" t="s">
        <v>1314</v>
      </c>
    </row>
    <row r="2777" spans="1:5" x14ac:dyDescent="0.25">
      <c r="A2777" t="s">
        <v>2809</v>
      </c>
    </row>
    <row r="2778" spans="1:5" x14ac:dyDescent="0.25">
      <c r="A2778" t="s">
        <v>22</v>
      </c>
      <c r="B2778" t="s">
        <v>2810</v>
      </c>
      <c r="C2778" t="s">
        <v>2811</v>
      </c>
      <c r="D2778" t="s">
        <v>2812</v>
      </c>
    </row>
    <row r="2779" spans="1:5" x14ac:dyDescent="0.25">
      <c r="A2779" t="s">
        <v>22</v>
      </c>
      <c r="B2779" t="s">
        <v>2813</v>
      </c>
      <c r="C2779" t="s">
        <v>2814</v>
      </c>
      <c r="D2779" t="s">
        <v>2815</v>
      </c>
      <c r="E2779">
        <v>-123.1063291</v>
      </c>
    </row>
    <row r="2780" spans="1:5" x14ac:dyDescent="0.25">
      <c r="A2780" t="s">
        <v>2816</v>
      </c>
      <c r="B2780" t="s">
        <v>2</v>
      </c>
      <c r="C2780" t="s">
        <v>2817</v>
      </c>
    </row>
    <row r="2782" spans="1:5" x14ac:dyDescent="0.25">
      <c r="A2782" t="s">
        <v>2818</v>
      </c>
      <c r="B2782" t="s">
        <v>2819</v>
      </c>
      <c r="C2782" t="s">
        <v>2820</v>
      </c>
    </row>
    <row r="2784" spans="1:5" x14ac:dyDescent="0.25">
      <c r="A2784" t="s">
        <v>2821</v>
      </c>
    </row>
    <row r="2786" spans="1:5" x14ac:dyDescent="0.25">
      <c r="A2786" t="s">
        <v>129</v>
      </c>
    </row>
    <row r="2787" spans="1:5" x14ac:dyDescent="0.25">
      <c r="A2787" t="e">
        <f>- This Building is sprinklered.</f>
        <v>#NAME?</v>
      </c>
    </row>
    <row r="2788" spans="1:5" x14ac:dyDescent="0.25">
      <c r="A2788" t="e">
        <f>- Schedule B</f>
        <v>#NAME?</v>
      </c>
      <c r="B2788" t="s">
        <v>2822</v>
      </c>
      <c r="C2788" t="s">
        <v>2823</v>
      </c>
      <c r="D2788" t="s">
        <v>613</v>
      </c>
      <c r="E2788" t="s">
        <v>2824</v>
      </c>
    </row>
    <row r="2789" spans="1:5" x14ac:dyDescent="0.25">
      <c r="A2789" t="e">
        <f>- REUP Submitted By Roma Patel</f>
        <v>#NAME?</v>
      </c>
      <c r="B2789" t="s">
        <v>2825</v>
      </c>
    </row>
    <row r="2790" spans="1:5" x14ac:dyDescent="0.25">
      <c r="A2790" t="s">
        <v>2826</v>
      </c>
    </row>
    <row r="2792" spans="1:5" x14ac:dyDescent="0.25">
      <c r="A2792" t="s">
        <v>2827</v>
      </c>
      <c r="B2792" t="s">
        <v>301</v>
      </c>
      <c r="C2792" t="s">
        <v>2828</v>
      </c>
    </row>
    <row r="2793" spans="1:5" x14ac:dyDescent="0.25">
      <c r="A2793" t="s">
        <v>64</v>
      </c>
      <c r="B2793" t="s">
        <v>2829</v>
      </c>
    </row>
    <row r="2794" spans="1:5" x14ac:dyDescent="0.25">
      <c r="A2794" t="s">
        <v>22</v>
      </c>
      <c r="B2794" t="s">
        <v>2830</v>
      </c>
      <c r="C2794" t="s">
        <v>2831</v>
      </c>
      <c r="D2794" t="s">
        <v>2832</v>
      </c>
      <c r="E2794">
        <v>-123.1728488</v>
      </c>
    </row>
    <row r="2795" spans="1:5" x14ac:dyDescent="0.25">
      <c r="A2795" t="s">
        <v>2833</v>
      </c>
      <c r="B2795" t="s">
        <v>2</v>
      </c>
      <c r="C2795" t="s">
        <v>2834</v>
      </c>
      <c r="D2795" t="s">
        <v>108</v>
      </c>
    </row>
    <row r="2797" spans="1:5" x14ac:dyDescent="0.25">
      <c r="A2797" t="s">
        <v>2835</v>
      </c>
    </row>
    <row r="2799" spans="1:5" x14ac:dyDescent="0.25">
      <c r="A2799" t="s">
        <v>2836</v>
      </c>
    </row>
    <row r="2800" spans="1:5" x14ac:dyDescent="0.25">
      <c r="A2800" t="s">
        <v>22</v>
      </c>
      <c r="B2800" t="s">
        <v>2837</v>
      </c>
    </row>
    <row r="2801" spans="1:5" x14ac:dyDescent="0.25">
      <c r="A2801" t="s">
        <v>226</v>
      </c>
      <c r="B2801" t="s">
        <v>2838</v>
      </c>
      <c r="C2801" t="s">
        <v>2839</v>
      </c>
      <c r="D2801" t="s">
        <v>2840</v>
      </c>
      <c r="E2801">
        <v>-123.1839276</v>
      </c>
    </row>
    <row r="2802" spans="1:5" x14ac:dyDescent="0.25">
      <c r="A2802" t="s">
        <v>2841</v>
      </c>
      <c r="B2802" t="s">
        <v>2</v>
      </c>
      <c r="C2802" t="s">
        <v>2842</v>
      </c>
      <c r="D2802" t="s">
        <v>2843</v>
      </c>
      <c r="E2802" t="s">
        <v>171</v>
      </c>
    </row>
    <row r="2804" spans="1:5" x14ac:dyDescent="0.25">
      <c r="A2804" t="s">
        <v>2844</v>
      </c>
    </row>
    <row r="2806" spans="1:5" x14ac:dyDescent="0.25">
      <c r="A2806" t="s">
        <v>2845</v>
      </c>
      <c r="B2806" t="s">
        <v>244</v>
      </c>
    </row>
    <row r="2808" spans="1:5" x14ac:dyDescent="0.25">
      <c r="A2808" t="s">
        <v>2846</v>
      </c>
    </row>
    <row r="2809" spans="1:5" x14ac:dyDescent="0.25">
      <c r="A2809" t="s">
        <v>2847</v>
      </c>
    </row>
    <row r="2810" spans="1:5" x14ac:dyDescent="0.25">
      <c r="A2810" t="s">
        <v>2848</v>
      </c>
    </row>
    <row r="2812" spans="1:5" x14ac:dyDescent="0.25">
      <c r="A2812" t="s">
        <v>2849</v>
      </c>
    </row>
    <row r="2814" spans="1:5" x14ac:dyDescent="0.25">
      <c r="A2814" t="s">
        <v>2850</v>
      </c>
    </row>
    <row r="2815" spans="1:5" x14ac:dyDescent="0.25">
      <c r="A2815" t="s">
        <v>2851</v>
      </c>
    </row>
    <row r="2816" spans="1:5" x14ac:dyDescent="0.25">
      <c r="A2816" t="s">
        <v>2852</v>
      </c>
    </row>
    <row r="2818" spans="1:5" x14ac:dyDescent="0.25">
      <c r="A2818" t="s">
        <v>2853</v>
      </c>
    </row>
    <row r="2820" spans="1:5" x14ac:dyDescent="0.25">
      <c r="A2820" t="s">
        <v>2854</v>
      </c>
    </row>
    <row r="2821" spans="1:5" x14ac:dyDescent="0.25">
      <c r="A2821" t="s">
        <v>22</v>
      </c>
      <c r="B2821" t="s">
        <v>2855</v>
      </c>
    </row>
    <row r="2822" spans="1:5" x14ac:dyDescent="0.25">
      <c r="A2822" t="s">
        <v>22</v>
      </c>
      <c r="B2822" t="s">
        <v>2856</v>
      </c>
      <c r="C2822" t="s">
        <v>2857</v>
      </c>
      <c r="D2822" t="s">
        <v>2858</v>
      </c>
      <c r="E2822">
        <v>-123.03715769999999</v>
      </c>
    </row>
    <row r="2823" spans="1:5" x14ac:dyDescent="0.25">
      <c r="A2823" t="s">
        <v>2859</v>
      </c>
      <c r="B2823" t="s">
        <v>2</v>
      </c>
      <c r="C2823" t="s">
        <v>2860</v>
      </c>
    </row>
    <row r="2825" spans="1:5" x14ac:dyDescent="0.25">
      <c r="A2825" t="s">
        <v>2861</v>
      </c>
      <c r="B2825" t="s">
        <v>2862</v>
      </c>
      <c r="C2825" t="s">
        <v>1669</v>
      </c>
      <c r="D2825" t="s">
        <v>571</v>
      </c>
      <c r="E2825" t="s">
        <v>2863</v>
      </c>
    </row>
    <row r="2827" spans="1:5" x14ac:dyDescent="0.25">
      <c r="A2827" t="s">
        <v>2864</v>
      </c>
      <c r="B2827" t="s">
        <v>580</v>
      </c>
    </row>
    <row r="2829" spans="1:5" x14ac:dyDescent="0.25">
      <c r="A2829" t="s">
        <v>2865</v>
      </c>
      <c r="B2829" t="s">
        <v>2866</v>
      </c>
    </row>
    <row r="2830" spans="1:5" x14ac:dyDescent="0.25">
      <c r="A2830" t="s">
        <v>2460</v>
      </c>
      <c r="B2830" t="s">
        <v>2867</v>
      </c>
    </row>
    <row r="2831" spans="1:5" x14ac:dyDescent="0.25">
      <c r="A2831" t="s">
        <v>2460</v>
      </c>
      <c r="B2831" t="s">
        <v>2868</v>
      </c>
      <c r="C2831" t="s">
        <v>2869</v>
      </c>
      <c r="D2831" t="s">
        <v>2870</v>
      </c>
      <c r="E2831">
        <v>-123.12444000000001</v>
      </c>
    </row>
    <row r="2832" spans="1:5" x14ac:dyDescent="0.25">
      <c r="A2832" t="s">
        <v>2871</v>
      </c>
      <c r="B2832" t="s">
        <v>2</v>
      </c>
      <c r="C2832" t="s">
        <v>2872</v>
      </c>
      <c r="D2832" t="s">
        <v>108</v>
      </c>
    </row>
    <row r="2834" spans="1:5" x14ac:dyDescent="0.25">
      <c r="A2834" t="s">
        <v>2873</v>
      </c>
    </row>
    <row r="2836" spans="1:5" x14ac:dyDescent="0.25">
      <c r="A2836" t="s">
        <v>2874</v>
      </c>
    </row>
    <row r="2837" spans="1:5" x14ac:dyDescent="0.25">
      <c r="A2837" t="s">
        <v>226</v>
      </c>
      <c r="B2837" t="s">
        <v>2875</v>
      </c>
    </row>
    <row r="2838" spans="1:5" x14ac:dyDescent="0.25">
      <c r="A2838" t="s">
        <v>680</v>
      </c>
    </row>
    <row r="2839" spans="1:5" x14ac:dyDescent="0.25">
      <c r="A2839" t="s">
        <v>22</v>
      </c>
      <c r="B2839" t="s">
        <v>2876</v>
      </c>
      <c r="C2839" t="s">
        <v>2877</v>
      </c>
      <c r="D2839" t="s">
        <v>2878</v>
      </c>
      <c r="E2839">
        <v>-123.1042941</v>
      </c>
    </row>
    <row r="2840" spans="1:5" x14ac:dyDescent="0.25">
      <c r="A2840" t="s">
        <v>2879</v>
      </c>
      <c r="B2840" t="s">
        <v>2</v>
      </c>
      <c r="C2840" t="s">
        <v>2880</v>
      </c>
    </row>
    <row r="2842" spans="1:5" x14ac:dyDescent="0.25">
      <c r="A2842" t="s">
        <v>2881</v>
      </c>
      <c r="B2842" t="s">
        <v>2882</v>
      </c>
      <c r="C2842">
        <v>2022</v>
      </c>
    </row>
    <row r="2844" spans="1:5" x14ac:dyDescent="0.25">
      <c r="A2844" t="s">
        <v>533</v>
      </c>
    </row>
    <row r="2845" spans="1:5" x14ac:dyDescent="0.25">
      <c r="A2845" t="s">
        <v>1368</v>
      </c>
    </row>
    <row r="2846" spans="1:5" x14ac:dyDescent="0.25">
      <c r="A2846" t="s">
        <v>1369</v>
      </c>
    </row>
    <row r="2847" spans="1:5" x14ac:dyDescent="0.25">
      <c r="A2847" t="s">
        <v>1370</v>
      </c>
    </row>
    <row r="2848" spans="1:5" x14ac:dyDescent="0.25">
      <c r="A2848" t="s">
        <v>2883</v>
      </c>
    </row>
    <row r="2849" spans="1:5" x14ac:dyDescent="0.25">
      <c r="A2849" t="s">
        <v>22</v>
      </c>
      <c r="B2849" t="s">
        <v>2884</v>
      </c>
      <c r="C2849" t="s">
        <v>2885</v>
      </c>
      <c r="D2849" t="s">
        <v>2886</v>
      </c>
      <c r="E2849">
        <v>-123.0380102</v>
      </c>
    </row>
    <row r="2850" spans="1:5" x14ac:dyDescent="0.25">
      <c r="A2850" t="s">
        <v>2887</v>
      </c>
      <c r="B2850" t="s">
        <v>2</v>
      </c>
      <c r="C2850" t="s">
        <v>2888</v>
      </c>
    </row>
    <row r="2852" spans="1:5" x14ac:dyDescent="0.25">
      <c r="A2852" t="s">
        <v>2889</v>
      </c>
    </row>
    <row r="2854" spans="1:5" x14ac:dyDescent="0.25">
      <c r="A2854" t="s">
        <v>2890</v>
      </c>
    </row>
    <row r="2855" spans="1:5" x14ac:dyDescent="0.25">
      <c r="A2855" t="s">
        <v>2891</v>
      </c>
      <c r="B2855" t="s">
        <v>2892</v>
      </c>
    </row>
    <row r="2856" spans="1:5" x14ac:dyDescent="0.25">
      <c r="A2856" t="s">
        <v>22</v>
      </c>
      <c r="B2856" t="s">
        <v>2893</v>
      </c>
    </row>
    <row r="2857" spans="1:5" x14ac:dyDescent="0.25">
      <c r="A2857" t="s">
        <v>2894</v>
      </c>
    </row>
    <row r="2858" spans="1:5" x14ac:dyDescent="0.25">
      <c r="A2858" t="s">
        <v>22</v>
      </c>
      <c r="B2858" t="s">
        <v>2895</v>
      </c>
      <c r="C2858" t="s">
        <v>2896</v>
      </c>
      <c r="D2858" t="s">
        <v>2897</v>
      </c>
      <c r="E2858">
        <v>-123.06641380000001</v>
      </c>
    </row>
    <row r="2859" spans="1:5" x14ac:dyDescent="0.25">
      <c r="A2859" t="s">
        <v>2898</v>
      </c>
      <c r="B2859" t="s">
        <v>2</v>
      </c>
      <c r="C2859" t="s">
        <v>2899</v>
      </c>
    </row>
    <row r="2861" spans="1:5" x14ac:dyDescent="0.25">
      <c r="A2861" t="s">
        <v>2900</v>
      </c>
    </row>
    <row r="2863" spans="1:5" x14ac:dyDescent="0.25">
      <c r="A2863" t="s">
        <v>129</v>
      </c>
    </row>
    <row r="2864" spans="1:5" x14ac:dyDescent="0.25">
      <c r="A2864" t="e">
        <f>- Schedule B</f>
        <v>#NAME?</v>
      </c>
      <c r="B2864" t="s">
        <v>2822</v>
      </c>
      <c r="C2864" t="s">
        <v>2901</v>
      </c>
      <c r="D2864" t="s">
        <v>613</v>
      </c>
      <c r="E2864" t="s">
        <v>2902</v>
      </c>
    </row>
    <row r="2865" spans="1:5" x14ac:dyDescent="0.25">
      <c r="A2865" t="s">
        <v>22</v>
      </c>
      <c r="B2865" t="s">
        <v>2893</v>
      </c>
    </row>
    <row r="2866" spans="1:5" x14ac:dyDescent="0.25">
      <c r="A2866" t="s">
        <v>2894</v>
      </c>
    </row>
    <row r="2867" spans="1:5" x14ac:dyDescent="0.25">
      <c r="A2867" t="s">
        <v>22</v>
      </c>
      <c r="B2867" t="s">
        <v>2903</v>
      </c>
      <c r="C2867" t="s">
        <v>2904</v>
      </c>
      <c r="D2867" t="s">
        <v>2905</v>
      </c>
      <c r="E2867">
        <v>-123.09868040000001</v>
      </c>
    </row>
    <row r="2868" spans="1:5" x14ac:dyDescent="0.25">
      <c r="A2868" t="s">
        <v>2906</v>
      </c>
      <c r="B2868" t="s">
        <v>2</v>
      </c>
      <c r="C2868" t="s">
        <v>2907</v>
      </c>
      <c r="D2868" t="s">
        <v>108</v>
      </c>
    </row>
    <row r="2870" spans="1:5" x14ac:dyDescent="0.25">
      <c r="A2870" t="s">
        <v>2908</v>
      </c>
    </row>
    <row r="2871" spans="1:5" x14ac:dyDescent="0.25">
      <c r="A2871" t="s">
        <v>22</v>
      </c>
      <c r="B2871" t="s">
        <v>2909</v>
      </c>
    </row>
    <row r="2872" spans="1:5" x14ac:dyDescent="0.25">
      <c r="A2872" t="s">
        <v>361</v>
      </c>
      <c r="B2872" t="s">
        <v>2910</v>
      </c>
      <c r="C2872" t="s">
        <v>2911</v>
      </c>
      <c r="D2872" t="s">
        <v>2912</v>
      </c>
      <c r="E2872">
        <v>-123.14374220000001</v>
      </c>
    </row>
    <row r="2873" spans="1:5" x14ac:dyDescent="0.25">
      <c r="A2873" t="s">
        <v>2913</v>
      </c>
      <c r="B2873" t="s">
        <v>2</v>
      </c>
      <c r="C2873" t="s">
        <v>2914</v>
      </c>
      <c r="D2873" t="s">
        <v>108</v>
      </c>
    </row>
    <row r="2875" spans="1:5" x14ac:dyDescent="0.25">
      <c r="A2875" t="s">
        <v>2915</v>
      </c>
    </row>
    <row r="2877" spans="1:5" x14ac:dyDescent="0.25">
      <c r="A2877" t="s">
        <v>2916</v>
      </c>
    </row>
    <row r="2878" spans="1:5" x14ac:dyDescent="0.25">
      <c r="A2878" t="s">
        <v>64</v>
      </c>
      <c r="B2878" t="s">
        <v>2917</v>
      </c>
    </row>
    <row r="2879" spans="1:5" x14ac:dyDescent="0.25">
      <c r="A2879" t="s">
        <v>361</v>
      </c>
      <c r="B2879" t="s">
        <v>2918</v>
      </c>
      <c r="C2879" t="s">
        <v>2919</v>
      </c>
      <c r="D2879" t="s">
        <v>2920</v>
      </c>
      <c r="E2879">
        <v>-123.17959500000001</v>
      </c>
    </row>
    <row r="2880" spans="1:5" x14ac:dyDescent="0.25">
      <c r="A2880" t="s">
        <v>2921</v>
      </c>
      <c r="B2880" t="s">
        <v>2</v>
      </c>
      <c r="C2880" t="s">
        <v>2922</v>
      </c>
      <c r="D2880" t="s">
        <v>108</v>
      </c>
    </row>
    <row r="2882" spans="1:5" x14ac:dyDescent="0.25">
      <c r="A2882" t="s">
        <v>2923</v>
      </c>
    </row>
    <row r="2884" spans="1:5" x14ac:dyDescent="0.25">
      <c r="A2884" t="s">
        <v>2924</v>
      </c>
    </row>
    <row r="2885" spans="1:5" x14ac:dyDescent="0.25">
      <c r="A2885" t="s">
        <v>22</v>
      </c>
      <c r="B2885" t="s">
        <v>2925</v>
      </c>
    </row>
    <row r="2886" spans="1:5" x14ac:dyDescent="0.25">
      <c r="A2886" t="s">
        <v>361</v>
      </c>
      <c r="B2886" t="s">
        <v>2926</v>
      </c>
      <c r="C2886" t="s">
        <v>2927</v>
      </c>
      <c r="D2886" t="s">
        <v>2928</v>
      </c>
      <c r="E2886">
        <v>-123.0530636</v>
      </c>
    </row>
    <row r="2887" spans="1:5" x14ac:dyDescent="0.25">
      <c r="A2887" t="s">
        <v>2929</v>
      </c>
      <c r="B2887" t="s">
        <v>2</v>
      </c>
      <c r="C2887" t="s">
        <v>2930</v>
      </c>
      <c r="D2887" t="s">
        <v>2931</v>
      </c>
    </row>
    <row r="2889" spans="1:5" x14ac:dyDescent="0.25">
      <c r="A2889" t="s">
        <v>2932</v>
      </c>
    </row>
    <row r="2891" spans="1:5" x14ac:dyDescent="0.25">
      <c r="A2891" t="s">
        <v>2933</v>
      </c>
      <c r="B2891">
        <v>2022</v>
      </c>
    </row>
    <row r="2893" spans="1:5" x14ac:dyDescent="0.25">
      <c r="A2893" t="s">
        <v>2934</v>
      </c>
    </row>
    <row r="2894" spans="1:5" x14ac:dyDescent="0.25">
      <c r="A2894" t="s">
        <v>2935</v>
      </c>
    </row>
    <row r="2895" spans="1:5" x14ac:dyDescent="0.25">
      <c r="A2895" t="s">
        <v>22</v>
      </c>
      <c r="B2895" t="s">
        <v>2936</v>
      </c>
    </row>
    <row r="2896" spans="1:5" x14ac:dyDescent="0.25">
      <c r="A2896" t="s">
        <v>2937</v>
      </c>
    </row>
    <row r="2897" spans="1:5" x14ac:dyDescent="0.25">
      <c r="A2897" t="s">
        <v>22</v>
      </c>
      <c r="B2897" t="s">
        <v>2938</v>
      </c>
    </row>
    <row r="2898" spans="1:5" x14ac:dyDescent="0.25">
      <c r="A2898" t="s">
        <v>2939</v>
      </c>
      <c r="B2898" t="s">
        <v>2</v>
      </c>
      <c r="C2898" t="s">
        <v>2940</v>
      </c>
      <c r="D2898" t="s">
        <v>204</v>
      </c>
    </row>
    <row r="2900" spans="1:5" x14ac:dyDescent="0.25">
      <c r="A2900" t="s">
        <v>2941</v>
      </c>
    </row>
    <row r="2902" spans="1:5" x14ac:dyDescent="0.25">
      <c r="A2902" t="s">
        <v>206</v>
      </c>
    </row>
    <row r="2904" spans="1:5" x14ac:dyDescent="0.25">
      <c r="A2904" t="s">
        <v>2942</v>
      </c>
    </row>
    <row r="2905" spans="1:5" x14ac:dyDescent="0.25">
      <c r="A2905" t="s">
        <v>208</v>
      </c>
    </row>
    <row r="2906" spans="1:5" x14ac:dyDescent="0.25">
      <c r="A2906" t="s">
        <v>2943</v>
      </c>
    </row>
    <row r="2907" spans="1:5" x14ac:dyDescent="0.25">
      <c r="A2907" t="s">
        <v>189</v>
      </c>
      <c r="B2907" t="s">
        <v>2944</v>
      </c>
      <c r="C2907" t="s">
        <v>2945</v>
      </c>
      <c r="D2907" t="s">
        <v>2946</v>
      </c>
      <c r="E2907">
        <v>-123.1791832</v>
      </c>
    </row>
    <row r="2908" spans="1:5" x14ac:dyDescent="0.25">
      <c r="A2908" t="s">
        <v>2947</v>
      </c>
      <c r="B2908" t="s">
        <v>2</v>
      </c>
      <c r="C2908" t="s">
        <v>2948</v>
      </c>
      <c r="D2908" t="s">
        <v>108</v>
      </c>
    </row>
    <row r="2910" spans="1:5" x14ac:dyDescent="0.25">
      <c r="A2910" t="s">
        <v>2949</v>
      </c>
    </row>
    <row r="2912" spans="1:5" x14ac:dyDescent="0.25">
      <c r="A2912" t="s">
        <v>2950</v>
      </c>
    </row>
    <row r="2913" spans="1:5" x14ac:dyDescent="0.25">
      <c r="A2913" t="s">
        <v>123</v>
      </c>
      <c r="B2913" t="s">
        <v>2951</v>
      </c>
      <c r="C2913" t="s">
        <v>2952</v>
      </c>
      <c r="D2913" t="s">
        <v>2953</v>
      </c>
      <c r="E2913">
        <v>-123.03604470000001</v>
      </c>
    </row>
    <row r="2914" spans="1:5" x14ac:dyDescent="0.25">
      <c r="A2914" t="s">
        <v>2954</v>
      </c>
      <c r="B2914" t="s">
        <v>2</v>
      </c>
      <c r="C2914" t="s">
        <v>2955</v>
      </c>
      <c r="D2914" t="s">
        <v>108</v>
      </c>
    </row>
    <row r="2916" spans="1:5" x14ac:dyDescent="0.25">
      <c r="A2916" t="s">
        <v>2956</v>
      </c>
    </row>
    <row r="2917" spans="1:5" x14ac:dyDescent="0.25">
      <c r="A2917" t="s">
        <v>123</v>
      </c>
      <c r="B2917" t="s">
        <v>2957</v>
      </c>
      <c r="C2917" t="s">
        <v>2958</v>
      </c>
      <c r="D2917" t="s">
        <v>2959</v>
      </c>
      <c r="E2917">
        <v>-123.20686689999999</v>
      </c>
    </row>
    <row r="2918" spans="1:5" x14ac:dyDescent="0.25">
      <c r="A2918" t="s">
        <v>2960</v>
      </c>
      <c r="B2918" t="s">
        <v>2</v>
      </c>
      <c r="C2918" t="s">
        <v>2961</v>
      </c>
      <c r="D2918" t="s">
        <v>108</v>
      </c>
    </row>
    <row r="2920" spans="1:5" x14ac:dyDescent="0.25">
      <c r="A2920" t="s">
        <v>2962</v>
      </c>
    </row>
    <row r="2922" spans="1:5" x14ac:dyDescent="0.25">
      <c r="A2922" t="s">
        <v>2963</v>
      </c>
    </row>
    <row r="2923" spans="1:5" x14ac:dyDescent="0.25">
      <c r="A2923" t="s">
        <v>22</v>
      </c>
      <c r="B2923" t="s">
        <v>2964</v>
      </c>
      <c r="C2923" t="s">
        <v>2965</v>
      </c>
      <c r="D2923" t="s">
        <v>2966</v>
      </c>
      <c r="E2923">
        <v>-123.0597952</v>
      </c>
    </row>
    <row r="2924" spans="1:5" x14ac:dyDescent="0.25">
      <c r="A2924" t="s">
        <v>2967</v>
      </c>
      <c r="B2924" t="s">
        <v>2</v>
      </c>
      <c r="C2924" t="s">
        <v>2968</v>
      </c>
      <c r="D2924" t="s">
        <v>108</v>
      </c>
    </row>
    <row r="2926" spans="1:5" x14ac:dyDescent="0.25">
      <c r="A2926" t="s">
        <v>2969</v>
      </c>
    </row>
    <row r="2928" spans="1:5" x14ac:dyDescent="0.25">
      <c r="A2928" t="s">
        <v>2970</v>
      </c>
    </row>
    <row r="2929" spans="1:5" x14ac:dyDescent="0.25">
      <c r="A2929" t="s">
        <v>226</v>
      </c>
      <c r="B2929" t="s">
        <v>2971</v>
      </c>
      <c r="C2929" t="s">
        <v>2972</v>
      </c>
      <c r="D2929" t="s">
        <v>2973</v>
      </c>
      <c r="E2929">
        <v>-123.09873260000001</v>
      </c>
    </row>
    <row r="2930" spans="1:5" x14ac:dyDescent="0.25">
      <c r="A2930" t="s">
        <v>2974</v>
      </c>
      <c r="B2930" t="s">
        <v>2</v>
      </c>
      <c r="C2930" t="s">
        <v>2975</v>
      </c>
      <c r="D2930" t="s">
        <v>2976</v>
      </c>
      <c r="E2930" t="s">
        <v>171</v>
      </c>
    </row>
    <row r="2932" spans="1:5" x14ac:dyDescent="0.25">
      <c r="A2932" t="s">
        <v>182</v>
      </c>
    </row>
    <row r="2934" spans="1:5" x14ac:dyDescent="0.25">
      <c r="A2934" t="s">
        <v>259</v>
      </c>
    </row>
    <row r="2935" spans="1:5" x14ac:dyDescent="0.25">
      <c r="A2935" t="s">
        <v>2977</v>
      </c>
    </row>
    <row r="2936" spans="1:5" x14ac:dyDescent="0.25">
      <c r="A2936" t="s">
        <v>2978</v>
      </c>
    </row>
    <row r="2937" spans="1:5" x14ac:dyDescent="0.25">
      <c r="A2937" t="s">
        <v>2979</v>
      </c>
    </row>
    <row r="2938" spans="1:5" x14ac:dyDescent="0.25">
      <c r="A2938" t="s">
        <v>2980</v>
      </c>
    </row>
    <row r="2940" spans="1:5" x14ac:dyDescent="0.25">
      <c r="A2940" t="s">
        <v>340</v>
      </c>
    </row>
    <row r="2941" spans="1:5" x14ac:dyDescent="0.25">
      <c r="A2941" t="s">
        <v>341</v>
      </c>
    </row>
    <row r="2942" spans="1:5" x14ac:dyDescent="0.25">
      <c r="A2942" t="s">
        <v>2981</v>
      </c>
    </row>
    <row r="2944" spans="1:5" x14ac:dyDescent="0.25">
      <c r="A2944" t="s">
        <v>2982</v>
      </c>
    </row>
    <row r="2945" spans="1:5" x14ac:dyDescent="0.25">
      <c r="A2945" t="s">
        <v>22</v>
      </c>
      <c r="B2945" t="s">
        <v>2983</v>
      </c>
    </row>
    <row r="2946" spans="1:5" x14ac:dyDescent="0.25">
      <c r="A2946" t="s">
        <v>22</v>
      </c>
      <c r="B2946" t="s">
        <v>2984</v>
      </c>
      <c r="C2946" t="s">
        <v>2985</v>
      </c>
      <c r="D2946" t="s">
        <v>2986</v>
      </c>
      <c r="E2946">
        <v>-123.0804141</v>
      </c>
    </row>
    <row r="2947" spans="1:5" x14ac:dyDescent="0.25">
      <c r="A2947" t="s">
        <v>2987</v>
      </c>
      <c r="B2947" t="s">
        <v>2</v>
      </c>
      <c r="C2947" t="s">
        <v>2988</v>
      </c>
      <c r="D2947" t="s">
        <v>409</v>
      </c>
      <c r="E2947" t="s">
        <v>171</v>
      </c>
    </row>
    <row r="2949" spans="1:5" x14ac:dyDescent="0.25">
      <c r="A2949" t="s">
        <v>2989</v>
      </c>
    </row>
    <row r="2950" spans="1:5" x14ac:dyDescent="0.25">
      <c r="A2950" t="s">
        <v>2990</v>
      </c>
    </row>
    <row r="2951" spans="1:5" x14ac:dyDescent="0.25">
      <c r="A2951" t="s">
        <v>2991</v>
      </c>
    </row>
    <row r="2952" spans="1:5" x14ac:dyDescent="0.25">
      <c r="A2952" t="s">
        <v>414</v>
      </c>
    </row>
    <row r="2954" spans="1:5" x14ac:dyDescent="0.25">
      <c r="A2954" t="s">
        <v>415</v>
      </c>
      <c r="B2954" t="s">
        <v>416</v>
      </c>
      <c r="C2954" t="s">
        <v>417</v>
      </c>
    </row>
    <row r="2956" spans="1:5" x14ac:dyDescent="0.25">
      <c r="A2956" t="s">
        <v>2992</v>
      </c>
    </row>
    <row r="2957" spans="1:5" x14ac:dyDescent="0.25">
      <c r="A2957" t="s">
        <v>2993</v>
      </c>
    </row>
    <row r="2959" spans="1:5" x14ac:dyDescent="0.25">
      <c r="A2959" t="s">
        <v>420</v>
      </c>
    </row>
    <row r="2960" spans="1:5" x14ac:dyDescent="0.25">
      <c r="A2960" t="s">
        <v>2994</v>
      </c>
    </row>
    <row r="2962" spans="1:6" x14ac:dyDescent="0.25">
      <c r="A2962" t="s">
        <v>422</v>
      </c>
    </row>
    <row r="2964" spans="1:6" x14ac:dyDescent="0.25">
      <c r="A2964" t="s">
        <v>423</v>
      </c>
    </row>
    <row r="2966" spans="1:6" x14ac:dyDescent="0.25">
      <c r="A2966" t="s">
        <v>424</v>
      </c>
    </row>
    <row r="2967" spans="1:6" x14ac:dyDescent="0.25">
      <c r="A2967" t="s">
        <v>425</v>
      </c>
    </row>
    <row r="2968" spans="1:6" x14ac:dyDescent="0.25">
      <c r="A2968" t="s">
        <v>274</v>
      </c>
      <c r="B2968" t="s">
        <v>426</v>
      </c>
    </row>
    <row r="2970" spans="1:6" x14ac:dyDescent="0.25">
      <c r="A2970" t="s">
        <v>427</v>
      </c>
    </row>
    <row r="2971" spans="1:6" x14ac:dyDescent="0.25">
      <c r="A2971" t="s">
        <v>22</v>
      </c>
      <c r="B2971" t="s">
        <v>428</v>
      </c>
    </row>
    <row r="2972" spans="1:6" x14ac:dyDescent="0.25">
      <c r="A2972" t="s">
        <v>429</v>
      </c>
    </row>
    <row r="2973" spans="1:6" x14ac:dyDescent="0.25">
      <c r="A2973" t="s">
        <v>22</v>
      </c>
      <c r="B2973" t="s">
        <v>2995</v>
      </c>
      <c r="C2973" t="s">
        <v>2996</v>
      </c>
      <c r="D2973" t="s">
        <v>2997</v>
      </c>
      <c r="E2973">
        <v>-123.0624844</v>
      </c>
    </row>
    <row r="2974" spans="1:6" x14ac:dyDescent="0.25">
      <c r="A2974" t="s">
        <v>2998</v>
      </c>
      <c r="B2974" t="s">
        <v>2</v>
      </c>
      <c r="C2974" t="s">
        <v>2999</v>
      </c>
      <c r="D2974" t="s">
        <v>169</v>
      </c>
      <c r="E2974" t="s">
        <v>3000</v>
      </c>
      <c r="F2974" t="s">
        <v>171</v>
      </c>
    </row>
    <row r="2976" spans="1:6" x14ac:dyDescent="0.25">
      <c r="A2976" t="s">
        <v>3001</v>
      </c>
    </row>
    <row r="2978" spans="1:3" x14ac:dyDescent="0.25">
      <c r="A2978" t="s">
        <v>182</v>
      </c>
    </row>
    <row r="2980" spans="1:3" x14ac:dyDescent="0.25">
      <c r="A2980" t="s">
        <v>3002</v>
      </c>
    </row>
    <row r="2981" spans="1:3" x14ac:dyDescent="0.25">
      <c r="A2981" t="s">
        <v>3003</v>
      </c>
      <c r="B2981" t="s">
        <v>3004</v>
      </c>
    </row>
    <row r="2982" spans="1:3" x14ac:dyDescent="0.25">
      <c r="A2982" t="s">
        <v>3005</v>
      </c>
    </row>
    <row r="2983" spans="1:3" x14ac:dyDescent="0.25">
      <c r="A2983" t="s">
        <v>3006</v>
      </c>
      <c r="B2983" t="s">
        <v>392</v>
      </c>
      <c r="C2983" t="s">
        <v>3007</v>
      </c>
    </row>
    <row r="2985" spans="1:3" x14ac:dyDescent="0.25">
      <c r="A2985" t="s">
        <v>340</v>
      </c>
    </row>
    <row r="2986" spans="1:3" x14ac:dyDescent="0.25">
      <c r="A2986" t="s">
        <v>341</v>
      </c>
    </row>
    <row r="2987" spans="1:3" x14ac:dyDescent="0.25">
      <c r="A2987" t="s">
        <v>3008</v>
      </c>
    </row>
    <row r="2988" spans="1:3" x14ac:dyDescent="0.25">
      <c r="A2988" t="s">
        <v>3009</v>
      </c>
    </row>
    <row r="2990" spans="1:3" x14ac:dyDescent="0.25">
      <c r="A2990" t="s">
        <v>769</v>
      </c>
    </row>
    <row r="2991" spans="1:3" x14ac:dyDescent="0.25">
      <c r="A2991" t="s">
        <v>3010</v>
      </c>
    </row>
    <row r="2993" spans="1:5" x14ac:dyDescent="0.25">
      <c r="A2993" t="s">
        <v>271</v>
      </c>
    </row>
    <row r="2995" spans="1:5" x14ac:dyDescent="0.25">
      <c r="A2995" t="s">
        <v>3011</v>
      </c>
    </row>
    <row r="2996" spans="1:5" x14ac:dyDescent="0.25">
      <c r="A2996" t="s">
        <v>22</v>
      </c>
      <c r="B2996" t="s">
        <v>3012</v>
      </c>
    </row>
    <row r="2997" spans="1:5" x14ac:dyDescent="0.25">
      <c r="A2997" t="s">
        <v>22</v>
      </c>
      <c r="B2997" t="s">
        <v>3013</v>
      </c>
      <c r="C2997" t="s">
        <v>3014</v>
      </c>
      <c r="D2997" t="s">
        <v>3015</v>
      </c>
      <c r="E2997">
        <v>-123.0533843</v>
      </c>
    </row>
    <row r="2998" spans="1:5" x14ac:dyDescent="0.25">
      <c r="A2998" t="s">
        <v>3016</v>
      </c>
      <c r="B2998" t="s">
        <v>2</v>
      </c>
      <c r="C2998" t="s">
        <v>3017</v>
      </c>
    </row>
    <row r="3000" spans="1:5" x14ac:dyDescent="0.25">
      <c r="A3000" t="s">
        <v>945</v>
      </c>
      <c r="B3000">
        <v>35</v>
      </c>
      <c r="C3000" t="s">
        <v>3018</v>
      </c>
      <c r="D3000" t="s">
        <v>171</v>
      </c>
    </row>
    <row r="3002" spans="1:5" x14ac:dyDescent="0.25">
      <c r="A3002" t="s">
        <v>3019</v>
      </c>
    </row>
    <row r="3003" spans="1:5" x14ac:dyDescent="0.25">
      <c r="A3003" t="s">
        <v>807</v>
      </c>
    </row>
    <row r="3004" spans="1:5" x14ac:dyDescent="0.25">
      <c r="A3004" t="s">
        <v>3020</v>
      </c>
      <c r="B3004" t="s">
        <v>3021</v>
      </c>
    </row>
    <row r="3005" spans="1:5" x14ac:dyDescent="0.25">
      <c r="A3005" t="s">
        <v>3022</v>
      </c>
    </row>
    <row r="3006" spans="1:5" x14ac:dyDescent="0.25">
      <c r="A3006" t="s">
        <v>3023</v>
      </c>
    </row>
    <row r="3007" spans="1:5" x14ac:dyDescent="0.25">
      <c r="A3007" t="s">
        <v>3024</v>
      </c>
    </row>
    <row r="3009" spans="1:5" x14ac:dyDescent="0.25">
      <c r="A3009" t="s">
        <v>182</v>
      </c>
    </row>
    <row r="3011" spans="1:5" x14ac:dyDescent="0.25">
      <c r="A3011" t="s">
        <v>183</v>
      </c>
    </row>
    <row r="3013" spans="1:5" x14ac:dyDescent="0.25">
      <c r="A3013" t="s">
        <v>3025</v>
      </c>
    </row>
    <row r="3014" spans="1:5" x14ac:dyDescent="0.25">
      <c r="A3014" t="s">
        <v>3026</v>
      </c>
    </row>
    <row r="3015" spans="1:5" x14ac:dyDescent="0.25">
      <c r="A3015" t="s">
        <v>3027</v>
      </c>
    </row>
    <row r="3016" spans="1:5" x14ac:dyDescent="0.25">
      <c r="A3016" t="s">
        <v>3028</v>
      </c>
    </row>
    <row r="3018" spans="1:5" x14ac:dyDescent="0.25">
      <c r="A3018" t="s">
        <v>342</v>
      </c>
      <c r="B3018" t="s">
        <v>957</v>
      </c>
    </row>
    <row r="3020" spans="1:5" x14ac:dyDescent="0.25">
      <c r="A3020" t="s">
        <v>816</v>
      </c>
    </row>
    <row r="3022" spans="1:5" x14ac:dyDescent="0.25">
      <c r="A3022" t="s">
        <v>3029</v>
      </c>
    </row>
    <row r="3023" spans="1:5" x14ac:dyDescent="0.25">
      <c r="A3023" t="s">
        <v>2385</v>
      </c>
      <c r="B3023" t="s">
        <v>3030</v>
      </c>
    </row>
    <row r="3024" spans="1:5" x14ac:dyDescent="0.25">
      <c r="A3024" t="s">
        <v>22</v>
      </c>
      <c r="B3024" t="s">
        <v>3031</v>
      </c>
      <c r="C3024" t="s">
        <v>2389</v>
      </c>
      <c r="D3024" t="s">
        <v>2390</v>
      </c>
      <c r="E3024">
        <v>-123.0561551</v>
      </c>
    </row>
    <row r="3025" spans="1:4" x14ac:dyDescent="0.25">
      <c r="A3025" t="s">
        <v>3032</v>
      </c>
      <c r="B3025" t="s">
        <v>2</v>
      </c>
      <c r="C3025" t="s">
        <v>3033</v>
      </c>
      <c r="D3025" t="s">
        <v>3034</v>
      </c>
    </row>
    <row r="3027" spans="1:4" x14ac:dyDescent="0.25">
      <c r="A3027" t="s">
        <v>3035</v>
      </c>
    </row>
    <row r="3029" spans="1:4" x14ac:dyDescent="0.25">
      <c r="A3029" t="s">
        <v>182</v>
      </c>
    </row>
    <row r="3030" spans="1:4" x14ac:dyDescent="0.25">
      <c r="A3030" t="s">
        <v>333</v>
      </c>
    </row>
    <row r="3031" spans="1:4" x14ac:dyDescent="0.25">
      <c r="A3031" t="s">
        <v>454</v>
      </c>
    </row>
    <row r="3032" spans="1:4" x14ac:dyDescent="0.25">
      <c r="A3032" t="s">
        <v>335</v>
      </c>
    </row>
    <row r="3033" spans="1:4" x14ac:dyDescent="0.25">
      <c r="A3033" t="s">
        <v>1548</v>
      </c>
    </row>
    <row r="3034" spans="1:4" x14ac:dyDescent="0.25">
      <c r="A3034" t="s">
        <v>1804</v>
      </c>
    </row>
    <row r="3035" spans="1:4" x14ac:dyDescent="0.25">
      <c r="A3035" t="s">
        <v>3036</v>
      </c>
    </row>
    <row r="3036" spans="1:4" x14ac:dyDescent="0.25">
      <c r="A3036" t="s">
        <v>3037</v>
      </c>
    </row>
    <row r="3038" spans="1:4" x14ac:dyDescent="0.25">
      <c r="A3038" t="s">
        <v>340</v>
      </c>
    </row>
    <row r="3039" spans="1:4" x14ac:dyDescent="0.25">
      <c r="A3039" t="s">
        <v>341</v>
      </c>
    </row>
    <row r="3040" spans="1:4" x14ac:dyDescent="0.25">
      <c r="A3040" t="s">
        <v>187</v>
      </c>
    </row>
    <row r="3042" spans="1:6" x14ac:dyDescent="0.25">
      <c r="A3042" t="s">
        <v>459</v>
      </c>
    </row>
    <row r="3043" spans="1:6" x14ac:dyDescent="0.25">
      <c r="A3043" t="s">
        <v>189</v>
      </c>
      <c r="B3043" t="s">
        <v>3038</v>
      </c>
      <c r="C3043" t="s">
        <v>461</v>
      </c>
      <c r="D3043" t="s">
        <v>462</v>
      </c>
      <c r="E3043">
        <v>-123.04450129999999</v>
      </c>
    </row>
    <row r="3044" spans="1:6" x14ac:dyDescent="0.25">
      <c r="A3044" t="s">
        <v>3039</v>
      </c>
      <c r="B3044" t="s">
        <v>2</v>
      </c>
      <c r="C3044" t="s">
        <v>3040</v>
      </c>
      <c r="D3044" t="s">
        <v>3041</v>
      </c>
      <c r="E3044" t="s">
        <v>330</v>
      </c>
      <c r="F3044" t="s">
        <v>171</v>
      </c>
    </row>
    <row r="3046" spans="1:6" x14ac:dyDescent="0.25">
      <c r="A3046" t="s">
        <v>182</v>
      </c>
    </row>
    <row r="3047" spans="1:6" x14ac:dyDescent="0.25">
      <c r="A3047" t="s">
        <v>333</v>
      </c>
    </row>
    <row r="3048" spans="1:6" x14ac:dyDescent="0.25">
      <c r="A3048" t="s">
        <v>3042</v>
      </c>
    </row>
    <row r="3049" spans="1:6" x14ac:dyDescent="0.25">
      <c r="A3049" t="s">
        <v>335</v>
      </c>
    </row>
    <row r="3050" spans="1:6" x14ac:dyDescent="0.25">
      <c r="A3050" t="s">
        <v>3043</v>
      </c>
    </row>
    <row r="3051" spans="1:6" x14ac:dyDescent="0.25">
      <c r="A3051" t="s">
        <v>2634</v>
      </c>
    </row>
    <row r="3052" spans="1:6" x14ac:dyDescent="0.25">
      <c r="A3052" t="s">
        <v>3044</v>
      </c>
      <c r="B3052" t="s">
        <v>3045</v>
      </c>
      <c r="C3052" t="s">
        <v>3046</v>
      </c>
    </row>
    <row r="3053" spans="1:6" x14ac:dyDescent="0.25">
      <c r="A3053" t="s">
        <v>3047</v>
      </c>
    </row>
    <row r="3054" spans="1:6" x14ac:dyDescent="0.25">
      <c r="A3054" t="s">
        <v>3048</v>
      </c>
    </row>
    <row r="3056" spans="1:6" x14ac:dyDescent="0.25">
      <c r="A3056" t="s">
        <v>340</v>
      </c>
    </row>
    <row r="3057" spans="1:6" x14ac:dyDescent="0.25">
      <c r="A3057" t="s">
        <v>341</v>
      </c>
    </row>
    <row r="3058" spans="1:6" x14ac:dyDescent="0.25">
      <c r="A3058" t="s">
        <v>3049</v>
      </c>
    </row>
    <row r="3059" spans="1:6" x14ac:dyDescent="0.25">
      <c r="A3059" t="s">
        <v>3050</v>
      </c>
      <c r="B3059" t="s">
        <v>3051</v>
      </c>
    </row>
    <row r="3060" spans="1:6" x14ac:dyDescent="0.25">
      <c r="A3060" t="s">
        <v>3052</v>
      </c>
    </row>
    <row r="3062" spans="1:6" x14ac:dyDescent="0.25">
      <c r="A3062" t="s">
        <v>3053</v>
      </c>
    </row>
    <row r="3064" spans="1:6" x14ac:dyDescent="0.25">
      <c r="A3064" t="s">
        <v>3054</v>
      </c>
    </row>
    <row r="3065" spans="1:6" x14ac:dyDescent="0.25">
      <c r="A3065" t="s">
        <v>22</v>
      </c>
      <c r="C3065" t="s">
        <v>3055</v>
      </c>
    </row>
    <row r="3066" spans="1:6" x14ac:dyDescent="0.25">
      <c r="A3066" t="s">
        <v>22</v>
      </c>
      <c r="B3066" t="s">
        <v>3056</v>
      </c>
      <c r="C3066" t="s">
        <v>3057</v>
      </c>
      <c r="D3066" t="s">
        <v>3058</v>
      </c>
      <c r="E3066">
        <v>-123.09559109999999</v>
      </c>
    </row>
    <row r="3067" spans="1:6" x14ac:dyDescent="0.25">
      <c r="A3067" t="s">
        <v>3059</v>
      </c>
      <c r="B3067" t="s">
        <v>2</v>
      </c>
      <c r="C3067" t="s">
        <v>3060</v>
      </c>
      <c r="D3067" t="s">
        <v>3061</v>
      </c>
      <c r="E3067" t="s">
        <v>409</v>
      </c>
      <c r="F3067" t="s">
        <v>171</v>
      </c>
    </row>
    <row r="3069" spans="1:6" x14ac:dyDescent="0.25">
      <c r="A3069" t="s">
        <v>410</v>
      </c>
    </row>
    <row r="3070" spans="1:6" x14ac:dyDescent="0.25">
      <c r="A3070" t="s">
        <v>3062</v>
      </c>
    </row>
    <row r="3072" spans="1:6" x14ac:dyDescent="0.25">
      <c r="A3072" t="s">
        <v>411</v>
      </c>
    </row>
    <row r="3073" spans="1:2" x14ac:dyDescent="0.25">
      <c r="A3073" t="s">
        <v>3063</v>
      </c>
    </row>
    <row r="3074" spans="1:2" x14ac:dyDescent="0.25">
      <c r="A3074" t="s">
        <v>3064</v>
      </c>
    </row>
    <row r="3075" spans="1:2" x14ac:dyDescent="0.25">
      <c r="A3075" t="s">
        <v>3065</v>
      </c>
    </row>
    <row r="3076" spans="1:2" x14ac:dyDescent="0.25">
      <c r="A3076" t="s">
        <v>3066</v>
      </c>
    </row>
    <row r="3078" spans="1:2" x14ac:dyDescent="0.25">
      <c r="A3078" t="s">
        <v>420</v>
      </c>
    </row>
    <row r="3079" spans="1:2" x14ac:dyDescent="0.25">
      <c r="A3079" t="s">
        <v>3067</v>
      </c>
    </row>
    <row r="3081" spans="1:2" x14ac:dyDescent="0.25">
      <c r="A3081" t="s">
        <v>707</v>
      </c>
    </row>
    <row r="3083" spans="1:2" x14ac:dyDescent="0.25">
      <c r="A3083" t="s">
        <v>2658</v>
      </c>
      <c r="B3083" t="s">
        <v>2659</v>
      </c>
    </row>
    <row r="3084" spans="1:2" x14ac:dyDescent="0.25">
      <c r="A3084" t="s">
        <v>3068</v>
      </c>
    </row>
    <row r="3086" spans="1:2" x14ac:dyDescent="0.25">
      <c r="A3086" t="s">
        <v>2104</v>
      </c>
    </row>
    <row r="3088" spans="1:2" x14ac:dyDescent="0.25">
      <c r="A3088" t="s">
        <v>3069</v>
      </c>
    </row>
    <row r="3089" spans="1:6" x14ac:dyDescent="0.25">
      <c r="A3089" t="s">
        <v>123</v>
      </c>
      <c r="B3089" t="s">
        <v>3070</v>
      </c>
      <c r="C3089" t="s">
        <v>3071</v>
      </c>
      <c r="D3089" t="s">
        <v>3072</v>
      </c>
      <c r="E3089">
        <v>-123.0413202</v>
      </c>
    </row>
    <row r="3090" spans="1:6" x14ac:dyDescent="0.25">
      <c r="A3090" t="s">
        <v>3073</v>
      </c>
      <c r="B3090" t="s">
        <v>2</v>
      </c>
      <c r="C3090" t="s">
        <v>3074</v>
      </c>
      <c r="D3090" t="s">
        <v>3075</v>
      </c>
      <c r="E3090" t="s">
        <v>330</v>
      </c>
      <c r="F3090" t="s">
        <v>171</v>
      </c>
    </row>
    <row r="3092" spans="1:6" x14ac:dyDescent="0.25">
      <c r="A3092" t="s">
        <v>3076</v>
      </c>
    </row>
    <row r="3094" spans="1:6" x14ac:dyDescent="0.25">
      <c r="A3094" t="s">
        <v>182</v>
      </c>
    </row>
    <row r="3095" spans="1:6" x14ac:dyDescent="0.25">
      <c r="A3095" t="s">
        <v>333</v>
      </c>
    </row>
    <row r="3096" spans="1:6" x14ac:dyDescent="0.25">
      <c r="A3096" t="s">
        <v>3077</v>
      </c>
    </row>
    <row r="3097" spans="1:6" x14ac:dyDescent="0.25">
      <c r="A3097" t="s">
        <v>335</v>
      </c>
    </row>
    <row r="3098" spans="1:6" x14ac:dyDescent="0.25">
      <c r="A3098" t="s">
        <v>3043</v>
      </c>
    </row>
    <row r="3099" spans="1:6" x14ac:dyDescent="0.25">
      <c r="A3099" t="s">
        <v>3078</v>
      </c>
    </row>
    <row r="3100" spans="1:6" x14ac:dyDescent="0.25">
      <c r="A3100" t="s">
        <v>3079</v>
      </c>
    </row>
    <row r="3101" spans="1:6" x14ac:dyDescent="0.25">
      <c r="A3101" t="s">
        <v>3080</v>
      </c>
    </row>
    <row r="3102" spans="1:6" x14ac:dyDescent="0.25">
      <c r="A3102" t="s">
        <v>3081</v>
      </c>
    </row>
    <row r="3103" spans="1:6" x14ac:dyDescent="0.25">
      <c r="A3103" t="s">
        <v>3082</v>
      </c>
    </row>
    <row r="3105" spans="1:5" x14ac:dyDescent="0.25">
      <c r="A3105" t="s">
        <v>2853</v>
      </c>
    </row>
    <row r="3107" spans="1:5" x14ac:dyDescent="0.25">
      <c r="A3107" t="s">
        <v>3083</v>
      </c>
    </row>
    <row r="3108" spans="1:5" x14ac:dyDescent="0.25">
      <c r="A3108" t="s">
        <v>22</v>
      </c>
      <c r="B3108" t="s">
        <v>3084</v>
      </c>
    </row>
    <row r="3109" spans="1:5" x14ac:dyDescent="0.25">
      <c r="A3109" t="s">
        <v>678</v>
      </c>
      <c r="B3109" t="s">
        <v>3085</v>
      </c>
      <c r="C3109" t="s">
        <v>1145</v>
      </c>
      <c r="D3109" t="s">
        <v>1146</v>
      </c>
      <c r="E3109">
        <v>-123.0239211</v>
      </c>
    </row>
    <row r="3110" spans="1:5" x14ac:dyDescent="0.25">
      <c r="A3110" t="s">
        <v>3086</v>
      </c>
      <c r="B3110" t="s">
        <v>2</v>
      </c>
      <c r="C3110" t="s">
        <v>3087</v>
      </c>
      <c r="D3110" t="s">
        <v>3088</v>
      </c>
      <c r="E3110" t="s">
        <v>171</v>
      </c>
    </row>
    <row r="3112" spans="1:5" x14ac:dyDescent="0.25">
      <c r="A3112" t="s">
        <v>3089</v>
      </c>
    </row>
    <row r="3114" spans="1:5" x14ac:dyDescent="0.25">
      <c r="A3114" t="s">
        <v>2694</v>
      </c>
    </row>
    <row r="3116" spans="1:5" x14ac:dyDescent="0.25">
      <c r="A3116" t="s">
        <v>2695</v>
      </c>
    </row>
    <row r="3117" spans="1:5" x14ac:dyDescent="0.25">
      <c r="A3117" t="s">
        <v>2696</v>
      </c>
    </row>
    <row r="3118" spans="1:5" x14ac:dyDescent="0.25">
      <c r="A3118" t="s">
        <v>2697</v>
      </c>
    </row>
    <row r="3119" spans="1:5" x14ac:dyDescent="0.25">
      <c r="A3119" t="s">
        <v>3090</v>
      </c>
      <c r="B3119" t="s">
        <v>3091</v>
      </c>
    </row>
    <row r="3120" spans="1:5" x14ac:dyDescent="0.25">
      <c r="A3120" t="s">
        <v>3092</v>
      </c>
    </row>
    <row r="3122" spans="1:5" x14ac:dyDescent="0.25">
      <c r="A3122" t="s">
        <v>3049</v>
      </c>
    </row>
    <row r="3123" spans="1:5" x14ac:dyDescent="0.25">
      <c r="A3123" t="s">
        <v>3093</v>
      </c>
      <c r="B3123" t="s">
        <v>3094</v>
      </c>
    </row>
    <row r="3124" spans="1:5" x14ac:dyDescent="0.25">
      <c r="A3124" t="s">
        <v>3095</v>
      </c>
    </row>
    <row r="3126" spans="1:5" x14ac:dyDescent="0.25">
      <c r="A3126" t="s">
        <v>247</v>
      </c>
    </row>
    <row r="3128" spans="1:5" x14ac:dyDescent="0.25">
      <c r="A3128" t="s">
        <v>272</v>
      </c>
    </row>
    <row r="3129" spans="1:5" x14ac:dyDescent="0.25">
      <c r="A3129" t="s">
        <v>273</v>
      </c>
    </row>
    <row r="3130" spans="1:5" x14ac:dyDescent="0.25">
      <c r="A3130" t="s">
        <v>274</v>
      </c>
      <c r="B3130" t="s">
        <v>426</v>
      </c>
    </row>
    <row r="3132" spans="1:5" x14ac:dyDescent="0.25">
      <c r="A3132" t="s">
        <v>3096</v>
      </c>
    </row>
    <row r="3133" spans="1:5" x14ac:dyDescent="0.25">
      <c r="A3133" t="s">
        <v>22</v>
      </c>
      <c r="B3133" t="s">
        <v>3097</v>
      </c>
    </row>
    <row r="3134" spans="1:5" x14ac:dyDescent="0.25">
      <c r="A3134" t="s">
        <v>645</v>
      </c>
      <c r="B3134" t="s">
        <v>3098</v>
      </c>
      <c r="C3134" t="s">
        <v>3099</v>
      </c>
      <c r="D3134" t="s">
        <v>3100</v>
      </c>
      <c r="E3134">
        <v>-123.0741682</v>
      </c>
    </row>
    <row r="3135" spans="1:5" x14ac:dyDescent="0.25">
      <c r="A3135" t="s">
        <v>3101</v>
      </c>
      <c r="B3135" t="s">
        <v>2</v>
      </c>
      <c r="C3135" t="s">
        <v>3102</v>
      </c>
    </row>
    <row r="3136" spans="1:5" x14ac:dyDescent="0.25">
      <c r="A3136" t="s">
        <v>3103</v>
      </c>
    </row>
    <row r="3138" spans="1:5" x14ac:dyDescent="0.25">
      <c r="A3138" t="s">
        <v>3104</v>
      </c>
    </row>
    <row r="3139" spans="1:5" x14ac:dyDescent="0.25">
      <c r="A3139" t="s">
        <v>22</v>
      </c>
      <c r="B3139" t="s">
        <v>3105</v>
      </c>
    </row>
    <row r="3140" spans="1:5" x14ac:dyDescent="0.25">
      <c r="A3140" t="s">
        <v>2417</v>
      </c>
    </row>
    <row r="3141" spans="1:5" x14ac:dyDescent="0.25">
      <c r="A3141" t="s">
        <v>22</v>
      </c>
      <c r="B3141" t="s">
        <v>3106</v>
      </c>
      <c r="C3141" t="s">
        <v>3107</v>
      </c>
      <c r="D3141" t="s">
        <v>3108</v>
      </c>
      <c r="E3141">
        <v>-123.1227525</v>
      </c>
    </row>
    <row r="3142" spans="1:5" x14ac:dyDescent="0.25">
      <c r="A3142" t="s">
        <v>3109</v>
      </c>
      <c r="B3142" t="s">
        <v>2</v>
      </c>
      <c r="C3142" t="s">
        <v>3110</v>
      </c>
    </row>
    <row r="3144" spans="1:5" x14ac:dyDescent="0.25">
      <c r="A3144" t="s">
        <v>1743</v>
      </c>
    </row>
    <row r="3146" spans="1:5" x14ac:dyDescent="0.25">
      <c r="A3146" t="s">
        <v>129</v>
      </c>
    </row>
    <row r="3147" spans="1:5" x14ac:dyDescent="0.25">
      <c r="A3147" t="e">
        <f>- This Building is not sprinklered.</f>
        <v>#NAME?</v>
      </c>
    </row>
    <row r="3148" spans="1:5" x14ac:dyDescent="0.25">
      <c r="A3148" t="e">
        <f>- DBI to determine on site if Schedule B</f>
        <v>#NAME?</v>
      </c>
      <c r="B3148" t="s">
        <v>3111</v>
      </c>
    </row>
    <row r="3149" spans="1:5" x14ac:dyDescent="0.25">
      <c r="A3149" t="e">
        <f>- Storefront glazing is to remain clear and unobstructed. No translucent or opaque film</f>
        <v>#NAME?</v>
      </c>
      <c r="B3149" t="s">
        <v>722</v>
      </c>
      <c r="C3149" t="s">
        <v>723</v>
      </c>
      <c r="D3149" t="s">
        <v>724</v>
      </c>
      <c r="E3149" t="s">
        <v>1563</v>
      </c>
    </row>
    <row r="3151" spans="1:5" x14ac:dyDescent="0.25">
      <c r="A3151" t="s">
        <v>3112</v>
      </c>
    </row>
    <row r="3152" spans="1:5" x14ac:dyDescent="0.25">
      <c r="A3152" t="e">
        <f>- Schedule a &amp; B</f>
        <v>#NAME?</v>
      </c>
      <c r="B3152" t="s">
        <v>2595</v>
      </c>
      <c r="C3152" t="s">
        <v>3113</v>
      </c>
      <c r="D3152" t="s">
        <v>504</v>
      </c>
      <c r="E3152" t="s">
        <v>3114</v>
      </c>
    </row>
    <row r="3153" spans="1:5" x14ac:dyDescent="0.25">
      <c r="A3153" t="e">
        <f>- Schedule B</f>
        <v>#NAME?</v>
      </c>
      <c r="B3153" t="s">
        <v>3115</v>
      </c>
      <c r="C3153" t="s">
        <v>3116</v>
      </c>
      <c r="D3153" t="s">
        <v>613</v>
      </c>
      <c r="E3153" t="s">
        <v>3117</v>
      </c>
    </row>
    <row r="3154" spans="1:5" x14ac:dyDescent="0.25">
      <c r="A3154" t="e">
        <f>- Schedule B</f>
        <v>#NAME?</v>
      </c>
      <c r="B3154" t="s">
        <v>3118</v>
      </c>
      <c r="C3154" t="s">
        <v>3119</v>
      </c>
      <c r="D3154" t="s">
        <v>613</v>
      </c>
      <c r="E3154" t="s">
        <v>3117</v>
      </c>
    </row>
    <row r="3156" spans="1:5" x14ac:dyDescent="0.25">
      <c r="A3156" t="s">
        <v>726</v>
      </c>
      <c r="B3156" t="s">
        <v>99</v>
      </c>
      <c r="C3156" t="s">
        <v>727</v>
      </c>
      <c r="D3156" t="s">
        <v>101</v>
      </c>
      <c r="E3156" t="s">
        <v>3120</v>
      </c>
    </row>
    <row r="3157" spans="1:5" x14ac:dyDescent="0.25">
      <c r="A3157" t="s">
        <v>22</v>
      </c>
      <c r="B3157" t="s">
        <v>3121</v>
      </c>
    </row>
    <row r="3158" spans="1:5" x14ac:dyDescent="0.25">
      <c r="A3158" t="s">
        <v>2417</v>
      </c>
    </row>
    <row r="3159" spans="1:5" x14ac:dyDescent="0.25">
      <c r="A3159" t="s">
        <v>22</v>
      </c>
      <c r="B3159" t="s">
        <v>3122</v>
      </c>
      <c r="C3159" t="s">
        <v>3123</v>
      </c>
      <c r="D3159" t="s">
        <v>3124</v>
      </c>
      <c r="E3159">
        <v>-123.1159914</v>
      </c>
    </row>
    <row r="3160" spans="1:5" x14ac:dyDescent="0.25">
      <c r="A3160" t="s">
        <v>3125</v>
      </c>
      <c r="B3160" t="s">
        <v>2</v>
      </c>
      <c r="C3160" t="s">
        <v>3126</v>
      </c>
      <c r="D3160" t="s">
        <v>108</v>
      </c>
    </row>
    <row r="3162" spans="1:5" x14ac:dyDescent="0.25">
      <c r="A3162" t="s">
        <v>3127</v>
      </c>
    </row>
    <row r="3163" spans="1:5" x14ac:dyDescent="0.25">
      <c r="A3163" t="s">
        <v>3128</v>
      </c>
    </row>
    <row r="3164" spans="1:5" x14ac:dyDescent="0.25">
      <c r="A3164" t="s">
        <v>64</v>
      </c>
      <c r="B3164" t="s">
        <v>3129</v>
      </c>
    </row>
    <row r="3165" spans="1:5" x14ac:dyDescent="0.25">
      <c r="A3165" t="s">
        <v>22</v>
      </c>
      <c r="B3165" t="s">
        <v>3130</v>
      </c>
      <c r="C3165" t="s">
        <v>3131</v>
      </c>
      <c r="D3165" t="s">
        <v>3132</v>
      </c>
      <c r="E3165">
        <v>-123.0297023</v>
      </c>
    </row>
    <row r="3166" spans="1:5" x14ac:dyDescent="0.25">
      <c r="A3166" t="s">
        <v>3133</v>
      </c>
      <c r="B3166" t="s">
        <v>2</v>
      </c>
      <c r="C3166" t="s">
        <v>3134</v>
      </c>
      <c r="D3166" t="s">
        <v>204</v>
      </c>
    </row>
    <row r="3168" spans="1:5" x14ac:dyDescent="0.25">
      <c r="A3168" t="s">
        <v>3135</v>
      </c>
    </row>
    <row r="3170" spans="1:5" x14ac:dyDescent="0.25">
      <c r="A3170" t="s">
        <v>206</v>
      </c>
    </row>
    <row r="3172" spans="1:5" x14ac:dyDescent="0.25">
      <c r="A3172" t="s">
        <v>2942</v>
      </c>
    </row>
    <row r="3173" spans="1:5" x14ac:dyDescent="0.25">
      <c r="A3173" t="s">
        <v>208</v>
      </c>
    </row>
    <row r="3174" spans="1:5" x14ac:dyDescent="0.25">
      <c r="A3174" t="s">
        <v>3136</v>
      </c>
    </row>
    <row r="3175" spans="1:5" x14ac:dyDescent="0.25">
      <c r="A3175" t="s">
        <v>321</v>
      </c>
      <c r="B3175" t="s">
        <v>3137</v>
      </c>
    </row>
    <row r="3176" spans="1:5" x14ac:dyDescent="0.25">
      <c r="A3176" t="s">
        <v>22</v>
      </c>
      <c r="B3176" t="s">
        <v>3138</v>
      </c>
      <c r="C3176" t="s">
        <v>3139</v>
      </c>
      <c r="D3176" t="s">
        <v>3140</v>
      </c>
      <c r="E3176">
        <v>-123.0644202</v>
      </c>
    </row>
    <row r="3177" spans="1:5" x14ac:dyDescent="0.25">
      <c r="A3177" t="s">
        <v>3141</v>
      </c>
      <c r="B3177" t="s">
        <v>2</v>
      </c>
      <c r="C3177" t="s">
        <v>3142</v>
      </c>
      <c r="D3177" t="s">
        <v>108</v>
      </c>
    </row>
    <row r="3179" spans="1:5" x14ac:dyDescent="0.25">
      <c r="A3179" t="s">
        <v>215</v>
      </c>
    </row>
    <row r="3182" spans="1:5" x14ac:dyDescent="0.25">
      <c r="A3182" t="s">
        <v>3143</v>
      </c>
    </row>
    <row r="3183" spans="1:5" x14ac:dyDescent="0.25">
      <c r="A3183" t="s">
        <v>3144</v>
      </c>
    </row>
    <row r="3184" spans="1:5" x14ac:dyDescent="0.25">
      <c r="A3184" t="s">
        <v>321</v>
      </c>
      <c r="B3184" t="s">
        <v>3137</v>
      </c>
    </row>
    <row r="3185" spans="1:5" x14ac:dyDescent="0.25">
      <c r="A3185" t="s">
        <v>22</v>
      </c>
      <c r="B3185" t="s">
        <v>3145</v>
      </c>
      <c r="C3185" t="s">
        <v>3146</v>
      </c>
      <c r="D3185" t="s">
        <v>3147</v>
      </c>
      <c r="E3185">
        <v>-123.03347340000001</v>
      </c>
    </row>
    <row r="3186" spans="1:5" x14ac:dyDescent="0.25">
      <c r="A3186" t="s">
        <v>3148</v>
      </c>
      <c r="B3186" t="s">
        <v>2</v>
      </c>
      <c r="C3186" t="s">
        <v>3149</v>
      </c>
    </row>
    <row r="3188" spans="1:5" x14ac:dyDescent="0.25">
      <c r="A3188" t="s">
        <v>3150</v>
      </c>
    </row>
    <row r="3190" spans="1:5" x14ac:dyDescent="0.25">
      <c r="A3190" t="s">
        <v>3151</v>
      </c>
    </row>
    <row r="3192" spans="1:5" x14ac:dyDescent="0.25">
      <c r="A3192" t="s">
        <v>3152</v>
      </c>
    </row>
    <row r="3194" spans="1:5" x14ac:dyDescent="0.25">
      <c r="A3194" t="s">
        <v>3153</v>
      </c>
    </row>
    <row r="3196" spans="1:5" x14ac:dyDescent="0.25">
      <c r="A3196" t="s">
        <v>1278</v>
      </c>
      <c r="B3196" t="s">
        <v>99</v>
      </c>
      <c r="C3196" t="s">
        <v>727</v>
      </c>
      <c r="D3196" t="s">
        <v>101</v>
      </c>
      <c r="E3196" t="s">
        <v>3154</v>
      </c>
    </row>
    <row r="3197" spans="1:5" x14ac:dyDescent="0.25">
      <c r="A3197" t="s">
        <v>22</v>
      </c>
      <c r="B3197" t="s">
        <v>3155</v>
      </c>
    </row>
    <row r="3198" spans="1:5" x14ac:dyDescent="0.25">
      <c r="A3198" t="s">
        <v>2417</v>
      </c>
    </row>
    <row r="3199" spans="1:5" x14ac:dyDescent="0.25">
      <c r="A3199" t="s">
        <v>22</v>
      </c>
      <c r="B3199" t="s">
        <v>3156</v>
      </c>
      <c r="C3199" t="s">
        <v>3157</v>
      </c>
      <c r="D3199" t="s">
        <v>3158</v>
      </c>
      <c r="E3199">
        <v>-123.1215188</v>
      </c>
    </row>
    <row r="3200" spans="1:5" x14ac:dyDescent="0.25">
      <c r="A3200" t="s">
        <v>3159</v>
      </c>
      <c r="B3200" t="s">
        <v>2</v>
      </c>
      <c r="C3200" t="s">
        <v>3160</v>
      </c>
      <c r="D3200" t="s">
        <v>204</v>
      </c>
    </row>
    <row r="3202" spans="1:5" x14ac:dyDescent="0.25">
      <c r="A3202" t="s">
        <v>1989</v>
      </c>
    </row>
    <row r="3204" spans="1:5" x14ac:dyDescent="0.25">
      <c r="A3204" t="s">
        <v>2545</v>
      </c>
    </row>
    <row r="3205" spans="1:5" x14ac:dyDescent="0.25">
      <c r="A3205" t="s">
        <v>2546</v>
      </c>
    </row>
    <row r="3207" spans="1:5" x14ac:dyDescent="0.25">
      <c r="A3207" t="s">
        <v>206</v>
      </c>
    </row>
    <row r="3209" spans="1:5" x14ac:dyDescent="0.25">
      <c r="A3209" t="s">
        <v>1992</v>
      </c>
    </row>
    <row r="3210" spans="1:5" x14ac:dyDescent="0.25">
      <c r="A3210" t="s">
        <v>3161</v>
      </c>
    </row>
    <row r="3211" spans="1:5" x14ac:dyDescent="0.25">
      <c r="A3211" t="s">
        <v>22</v>
      </c>
      <c r="B3211" t="s">
        <v>3162</v>
      </c>
    </row>
    <row r="3212" spans="1:5" x14ac:dyDescent="0.25">
      <c r="A3212" t="s">
        <v>22</v>
      </c>
      <c r="B3212" t="s">
        <v>3163</v>
      </c>
      <c r="C3212" t="s">
        <v>3164</v>
      </c>
      <c r="D3212" t="s">
        <v>3165</v>
      </c>
      <c r="E3212">
        <v>-123.1518394</v>
      </c>
    </row>
    <row r="3213" spans="1:5" x14ac:dyDescent="0.25">
      <c r="A3213" t="s">
        <v>3166</v>
      </c>
      <c r="B3213" t="s">
        <v>2</v>
      </c>
      <c r="C3213" t="s">
        <v>3167</v>
      </c>
      <c r="D3213" t="s">
        <v>204</v>
      </c>
    </row>
    <row r="3215" spans="1:5" x14ac:dyDescent="0.25">
      <c r="A3215" t="s">
        <v>206</v>
      </c>
    </row>
    <row r="3217" spans="1:5" x14ac:dyDescent="0.25">
      <c r="A3217" t="s">
        <v>208</v>
      </c>
    </row>
    <row r="3218" spans="1:5" x14ac:dyDescent="0.25">
      <c r="A3218" t="s">
        <v>3168</v>
      </c>
    </row>
    <row r="3219" spans="1:5" x14ac:dyDescent="0.25">
      <c r="A3219" t="s">
        <v>22</v>
      </c>
      <c r="B3219" t="s">
        <v>3169</v>
      </c>
    </row>
    <row r="3220" spans="1:5" x14ac:dyDescent="0.25">
      <c r="A3220" t="s">
        <v>22</v>
      </c>
      <c r="B3220" t="s">
        <v>3170</v>
      </c>
      <c r="C3220" t="s">
        <v>3099</v>
      </c>
      <c r="D3220" t="s">
        <v>3100</v>
      </c>
      <c r="E3220">
        <v>-123.0741682</v>
      </c>
    </row>
    <row r="3221" spans="1:5" x14ac:dyDescent="0.25">
      <c r="A3221" t="s">
        <v>3171</v>
      </c>
      <c r="B3221" t="s">
        <v>2</v>
      </c>
      <c r="C3221" t="s">
        <v>3172</v>
      </c>
      <c r="D3221" t="s">
        <v>3173</v>
      </c>
      <c r="E3221" t="s">
        <v>3174</v>
      </c>
    </row>
    <row r="3223" spans="1:5" x14ac:dyDescent="0.25">
      <c r="A3223" t="s">
        <v>391</v>
      </c>
      <c r="B3223" t="s">
        <v>392</v>
      </c>
      <c r="C3223" t="s">
        <v>3175</v>
      </c>
    </row>
    <row r="3225" spans="1:5" x14ac:dyDescent="0.25">
      <c r="A3225" t="s">
        <v>3176</v>
      </c>
      <c r="B3225" t="s">
        <v>3177</v>
      </c>
    </row>
    <row r="3226" spans="1:5" x14ac:dyDescent="0.25">
      <c r="A3226" t="s">
        <v>3178</v>
      </c>
    </row>
    <row r="3227" spans="1:5" x14ac:dyDescent="0.25">
      <c r="A3227" t="s">
        <v>3179</v>
      </c>
    </row>
    <row r="3229" spans="1:5" x14ac:dyDescent="0.25">
      <c r="A3229" t="s">
        <v>1384</v>
      </c>
    </row>
    <row r="3231" spans="1:5" x14ac:dyDescent="0.25">
      <c r="A3231" t="s">
        <v>183</v>
      </c>
    </row>
    <row r="3233" spans="1:5" x14ac:dyDescent="0.25">
      <c r="A3233" t="s">
        <v>3180</v>
      </c>
    </row>
    <row r="3234" spans="1:5" x14ac:dyDescent="0.25">
      <c r="A3234" t="s">
        <v>3181</v>
      </c>
    </row>
    <row r="3236" spans="1:5" x14ac:dyDescent="0.25">
      <c r="A3236" t="s">
        <v>271</v>
      </c>
    </row>
    <row r="3238" spans="1:5" x14ac:dyDescent="0.25">
      <c r="A3238" t="s">
        <v>3182</v>
      </c>
    </row>
    <row r="3239" spans="1:5" x14ac:dyDescent="0.25">
      <c r="A3239" t="s">
        <v>22</v>
      </c>
      <c r="B3239" t="s">
        <v>3183</v>
      </c>
    </row>
    <row r="3240" spans="1:5" x14ac:dyDescent="0.25">
      <c r="A3240" t="s">
        <v>22</v>
      </c>
      <c r="B3240" t="s">
        <v>3184</v>
      </c>
      <c r="C3240" t="s">
        <v>2731</v>
      </c>
      <c r="D3240" t="s">
        <v>2732</v>
      </c>
      <c r="E3240">
        <v>-123.0467278</v>
      </c>
    </row>
    <row r="3241" spans="1:5" x14ac:dyDescent="0.25">
      <c r="A3241" t="s">
        <v>3185</v>
      </c>
      <c r="B3241" t="s">
        <v>2</v>
      </c>
      <c r="C3241" t="s">
        <v>3186</v>
      </c>
    </row>
    <row r="3243" spans="1:5" x14ac:dyDescent="0.25">
      <c r="A3243" t="s">
        <v>3187</v>
      </c>
    </row>
    <row r="3245" spans="1:5" x14ac:dyDescent="0.25">
      <c r="A3245" t="s">
        <v>533</v>
      </c>
    </row>
    <row r="3246" spans="1:5" x14ac:dyDescent="0.25">
      <c r="A3246" t="s">
        <v>1368</v>
      </c>
    </row>
    <row r="3247" spans="1:5" x14ac:dyDescent="0.25">
      <c r="A3247" t="s">
        <v>1369</v>
      </c>
    </row>
    <row r="3248" spans="1:5" x14ac:dyDescent="0.25">
      <c r="A3248" t="s">
        <v>1370</v>
      </c>
    </row>
    <row r="3249" spans="1:5" x14ac:dyDescent="0.25">
      <c r="A3249" t="s">
        <v>3188</v>
      </c>
    </row>
    <row r="3250" spans="1:5" x14ac:dyDescent="0.25">
      <c r="A3250" t="s">
        <v>3189</v>
      </c>
      <c r="B3250" t="s">
        <v>3190</v>
      </c>
    </row>
    <row r="3251" spans="1:5" x14ac:dyDescent="0.25">
      <c r="A3251" t="s">
        <v>123</v>
      </c>
      <c r="B3251" t="s">
        <v>3191</v>
      </c>
      <c r="C3251" t="s">
        <v>3192</v>
      </c>
      <c r="D3251" t="s">
        <v>3193</v>
      </c>
      <c r="E3251">
        <v>-123.0692355</v>
      </c>
    </row>
    <row r="3252" spans="1:5" x14ac:dyDescent="0.25">
      <c r="A3252" t="s">
        <v>3194</v>
      </c>
      <c r="B3252" t="s">
        <v>2</v>
      </c>
      <c r="C3252" t="s">
        <v>3195</v>
      </c>
    </row>
    <row r="3254" spans="1:5" x14ac:dyDescent="0.25">
      <c r="A3254" t="s">
        <v>3196</v>
      </c>
    </row>
    <row r="3255" spans="1:5" x14ac:dyDescent="0.25">
      <c r="A3255" t="s">
        <v>3197</v>
      </c>
    </row>
    <row r="3256" spans="1:5" x14ac:dyDescent="0.25">
      <c r="A3256" t="s">
        <v>3198</v>
      </c>
    </row>
    <row r="3258" spans="1:5" x14ac:dyDescent="0.25">
      <c r="A3258" t="s">
        <v>3199</v>
      </c>
    </row>
    <row r="3259" spans="1:5" x14ac:dyDescent="0.25">
      <c r="A3259" t="s">
        <v>3200</v>
      </c>
    </row>
    <row r="3261" spans="1:5" x14ac:dyDescent="0.25">
      <c r="A3261" t="s">
        <v>3201</v>
      </c>
    </row>
    <row r="3262" spans="1:5" x14ac:dyDescent="0.25">
      <c r="A3262" t="s">
        <v>3202</v>
      </c>
    </row>
    <row r="3263" spans="1:5" x14ac:dyDescent="0.25">
      <c r="A3263" t="s">
        <v>3203</v>
      </c>
    </row>
    <row r="3264" spans="1:5" x14ac:dyDescent="0.25">
      <c r="A3264" t="s">
        <v>3204</v>
      </c>
    </row>
    <row r="3267" spans="1:5" x14ac:dyDescent="0.25">
      <c r="A3267" t="s">
        <v>3205</v>
      </c>
      <c r="B3267" t="s">
        <v>3206</v>
      </c>
    </row>
    <row r="3268" spans="1:5" x14ac:dyDescent="0.25">
      <c r="A3268" t="s">
        <v>3207</v>
      </c>
      <c r="B3268" t="s">
        <v>3208</v>
      </c>
    </row>
    <row r="3271" spans="1:5" x14ac:dyDescent="0.25">
      <c r="A3271" t="s">
        <v>3209</v>
      </c>
    </row>
    <row r="3272" spans="1:5" x14ac:dyDescent="0.25">
      <c r="A3272" t="s">
        <v>3210</v>
      </c>
      <c r="B3272">
        <v>2022</v>
      </c>
    </row>
    <row r="3273" spans="1:5" x14ac:dyDescent="0.25">
      <c r="A3273" t="s">
        <v>3211</v>
      </c>
    </row>
    <row r="3274" spans="1:5" x14ac:dyDescent="0.25">
      <c r="A3274" t="s">
        <v>3212</v>
      </c>
    </row>
    <row r="3275" spans="1:5" x14ac:dyDescent="0.25">
      <c r="A3275" t="s">
        <v>64</v>
      </c>
      <c r="B3275" t="s">
        <v>3213</v>
      </c>
    </row>
    <row r="3276" spans="1:5" x14ac:dyDescent="0.25">
      <c r="A3276" t="s">
        <v>3214</v>
      </c>
    </row>
    <row r="3277" spans="1:5" x14ac:dyDescent="0.25">
      <c r="A3277" t="s">
        <v>22</v>
      </c>
      <c r="B3277" t="s">
        <v>3215</v>
      </c>
      <c r="C3277" t="s">
        <v>3216</v>
      </c>
      <c r="D3277" t="s">
        <v>3217</v>
      </c>
      <c r="E3277">
        <v>-123.14390760000001</v>
      </c>
    </row>
    <row r="3278" spans="1:5" x14ac:dyDescent="0.25">
      <c r="A3278" t="s">
        <v>3218</v>
      </c>
      <c r="B3278" t="s">
        <v>2</v>
      </c>
      <c r="C3278" t="s">
        <v>3219</v>
      </c>
      <c r="D3278" t="s">
        <v>2129</v>
      </c>
      <c r="E3278" t="s">
        <v>235</v>
      </c>
    </row>
    <row r="3280" spans="1:5" x14ac:dyDescent="0.25">
      <c r="A3280" t="s">
        <v>236</v>
      </c>
    </row>
    <row r="3282" spans="1:2" x14ac:dyDescent="0.25">
      <c r="A3282" t="s">
        <v>3220</v>
      </c>
    </row>
    <row r="3283" spans="1:2" x14ac:dyDescent="0.25">
      <c r="A3283" t="s">
        <v>173</v>
      </c>
    </row>
    <row r="3284" spans="1:2" x14ac:dyDescent="0.25">
      <c r="A3284" t="s">
        <v>238</v>
      </c>
    </row>
    <row r="3285" spans="1:2" x14ac:dyDescent="0.25">
      <c r="A3285" t="s">
        <v>3221</v>
      </c>
    </row>
    <row r="3286" spans="1:2" x14ac:dyDescent="0.25">
      <c r="A3286" t="s">
        <v>3222</v>
      </c>
    </row>
    <row r="3287" spans="1:2" x14ac:dyDescent="0.25">
      <c r="A3287" t="s">
        <v>3223</v>
      </c>
    </row>
    <row r="3289" spans="1:2" x14ac:dyDescent="0.25">
      <c r="A3289" t="s">
        <v>243</v>
      </c>
      <c r="B3289" t="s">
        <v>244</v>
      </c>
    </row>
    <row r="3291" spans="1:2" x14ac:dyDescent="0.25">
      <c r="A3291" t="s">
        <v>183</v>
      </c>
    </row>
    <row r="3293" spans="1:2" x14ac:dyDescent="0.25">
      <c r="A3293" t="s">
        <v>3224</v>
      </c>
    </row>
    <row r="3294" spans="1:2" x14ac:dyDescent="0.25">
      <c r="A3294" t="s">
        <v>3225</v>
      </c>
    </row>
    <row r="3296" spans="1:2" x14ac:dyDescent="0.25">
      <c r="A3296" t="s">
        <v>3226</v>
      </c>
    </row>
    <row r="3298" spans="1:5" x14ac:dyDescent="0.25">
      <c r="A3298" t="s">
        <v>248</v>
      </c>
    </row>
    <row r="3300" spans="1:5" x14ac:dyDescent="0.25">
      <c r="A3300" t="s">
        <v>3227</v>
      </c>
    </row>
    <row r="3303" spans="1:5" x14ac:dyDescent="0.25">
      <c r="A3303" t="s">
        <v>1158</v>
      </c>
    </row>
    <row r="3305" spans="1:5" x14ac:dyDescent="0.25">
      <c r="A3305" t="s">
        <v>3228</v>
      </c>
    </row>
    <row r="3306" spans="1:5" x14ac:dyDescent="0.25">
      <c r="A3306" t="s">
        <v>361</v>
      </c>
      <c r="B3306" t="s">
        <v>3229</v>
      </c>
      <c r="C3306" t="s">
        <v>3230</v>
      </c>
      <c r="D3306" t="s">
        <v>3231</v>
      </c>
      <c r="E3306">
        <v>-123.0752925</v>
      </c>
    </row>
    <row r="3307" spans="1:5" x14ac:dyDescent="0.25">
      <c r="A3307" t="s">
        <v>3232</v>
      </c>
      <c r="B3307" t="s">
        <v>2</v>
      </c>
      <c r="C3307" t="s">
        <v>3233</v>
      </c>
      <c r="D3307" t="s">
        <v>863</v>
      </c>
    </row>
    <row r="3309" spans="1:5" x14ac:dyDescent="0.25">
      <c r="A3309" t="s">
        <v>206</v>
      </c>
    </row>
    <row r="3311" spans="1:5" x14ac:dyDescent="0.25">
      <c r="A3311" t="s">
        <v>3234</v>
      </c>
    </row>
    <row r="3312" spans="1:5" x14ac:dyDescent="0.25">
      <c r="A3312" t="s">
        <v>22</v>
      </c>
      <c r="B3312" t="s">
        <v>3235</v>
      </c>
      <c r="C3312" t="s">
        <v>3236</v>
      </c>
      <c r="D3312" t="s">
        <v>3237</v>
      </c>
      <c r="E3312">
        <v>-123.0709975</v>
      </c>
    </row>
    <row r="3313" spans="1:5" x14ac:dyDescent="0.25">
      <c r="A3313" t="s">
        <v>3238</v>
      </c>
      <c r="B3313" t="s">
        <v>2</v>
      </c>
      <c r="C3313" t="s">
        <v>3239</v>
      </c>
      <c r="D3313" t="s">
        <v>204</v>
      </c>
    </row>
    <row r="3315" spans="1:5" x14ac:dyDescent="0.25">
      <c r="A3315" t="s">
        <v>3240</v>
      </c>
    </row>
    <row r="3317" spans="1:5" x14ac:dyDescent="0.25">
      <c r="A3317" t="s">
        <v>206</v>
      </c>
    </row>
    <row r="3319" spans="1:5" x14ac:dyDescent="0.25">
      <c r="A3319" t="s">
        <v>3241</v>
      </c>
    </row>
    <row r="3320" spans="1:5" x14ac:dyDescent="0.25">
      <c r="A3320" t="s">
        <v>208</v>
      </c>
    </row>
    <row r="3321" spans="1:5" x14ac:dyDescent="0.25">
      <c r="A3321" t="s">
        <v>3242</v>
      </c>
    </row>
    <row r="3322" spans="1:5" x14ac:dyDescent="0.25">
      <c r="A3322" t="s">
        <v>64</v>
      </c>
      <c r="B3322" t="s">
        <v>3243</v>
      </c>
      <c r="C3322" t="s">
        <v>3244</v>
      </c>
      <c r="D3322" t="s">
        <v>3245</v>
      </c>
      <c r="E3322">
        <v>-123.09820740000001</v>
      </c>
    </row>
    <row r="3323" spans="1:5" x14ac:dyDescent="0.25">
      <c r="A3323" t="s">
        <v>3246</v>
      </c>
      <c r="B3323" t="s">
        <v>2</v>
      </c>
      <c r="C3323" t="s">
        <v>3247</v>
      </c>
    </row>
    <row r="3324" spans="1:5" x14ac:dyDescent="0.25">
      <c r="A3324" t="s">
        <v>3248</v>
      </c>
    </row>
    <row r="3326" spans="1:5" x14ac:dyDescent="0.25">
      <c r="A3326" t="s">
        <v>1213</v>
      </c>
      <c r="B3326" t="s">
        <v>1214</v>
      </c>
      <c r="C3326" t="s">
        <v>1215</v>
      </c>
    </row>
    <row r="3328" spans="1:5" x14ac:dyDescent="0.25">
      <c r="A3328" t="s">
        <v>1216</v>
      </c>
      <c r="B3328" t="s">
        <v>580</v>
      </c>
      <c r="C3328" t="s">
        <v>1217</v>
      </c>
    </row>
    <row r="3330" spans="1:5" x14ac:dyDescent="0.25">
      <c r="A3330" t="s">
        <v>1218</v>
      </c>
    </row>
    <row r="3331" spans="1:5" x14ac:dyDescent="0.25">
      <c r="A3331" t="s">
        <v>1219</v>
      </c>
    </row>
    <row r="3333" spans="1:5" x14ac:dyDescent="0.25">
      <c r="A3333" t="s">
        <v>1220</v>
      </c>
      <c r="B3333" t="s">
        <v>1221</v>
      </c>
      <c r="C3333" t="s">
        <v>1222</v>
      </c>
    </row>
    <row r="3335" spans="1:5" x14ac:dyDescent="0.25">
      <c r="A3335" t="s">
        <v>1223</v>
      </c>
    </row>
    <row r="3336" spans="1:5" x14ac:dyDescent="0.25">
      <c r="A3336" t="s">
        <v>1224</v>
      </c>
      <c r="B3336" t="s">
        <v>1225</v>
      </c>
    </row>
    <row r="3337" spans="1:5" x14ac:dyDescent="0.25">
      <c r="A3337" t="s">
        <v>1226</v>
      </c>
      <c r="B3337" t="s">
        <v>1227</v>
      </c>
    </row>
    <row r="3338" spans="1:5" x14ac:dyDescent="0.25">
      <c r="A3338" t="s">
        <v>22</v>
      </c>
      <c r="B3338" t="s">
        <v>3249</v>
      </c>
    </row>
    <row r="3339" spans="1:5" x14ac:dyDescent="0.25">
      <c r="A3339" t="s">
        <v>1229</v>
      </c>
    </row>
    <row r="3340" spans="1:5" x14ac:dyDescent="0.25">
      <c r="A3340" t="s">
        <v>22</v>
      </c>
      <c r="B3340" t="s">
        <v>3250</v>
      </c>
      <c r="C3340" t="s">
        <v>3251</v>
      </c>
      <c r="D3340" t="s">
        <v>3252</v>
      </c>
      <c r="E3340">
        <v>-123.124396</v>
      </c>
    </row>
    <row r="3341" spans="1:5" x14ac:dyDescent="0.25">
      <c r="A3341" t="s">
        <v>3253</v>
      </c>
      <c r="B3341" t="s">
        <v>2</v>
      </c>
      <c r="C3341" t="s">
        <v>3247</v>
      </c>
    </row>
    <row r="3342" spans="1:5" x14ac:dyDescent="0.25">
      <c r="A3342" t="s">
        <v>3254</v>
      </c>
    </row>
    <row r="3344" spans="1:5" x14ac:dyDescent="0.25">
      <c r="A3344" t="s">
        <v>1213</v>
      </c>
      <c r="B3344" t="s">
        <v>1214</v>
      </c>
      <c r="C3344" t="s">
        <v>1215</v>
      </c>
    </row>
    <row r="3346" spans="1:5" x14ac:dyDescent="0.25">
      <c r="A3346" t="s">
        <v>1216</v>
      </c>
      <c r="B3346" t="s">
        <v>580</v>
      </c>
      <c r="C3346" t="s">
        <v>1217</v>
      </c>
    </row>
    <row r="3348" spans="1:5" x14ac:dyDescent="0.25">
      <c r="A3348" t="s">
        <v>1218</v>
      </c>
    </row>
    <row r="3349" spans="1:5" x14ac:dyDescent="0.25">
      <c r="A3349" t="s">
        <v>1219</v>
      </c>
    </row>
    <row r="3351" spans="1:5" x14ac:dyDescent="0.25">
      <c r="A3351" t="s">
        <v>1220</v>
      </c>
      <c r="B3351" t="s">
        <v>1221</v>
      </c>
      <c r="C3351" t="s">
        <v>1222</v>
      </c>
    </row>
    <row r="3353" spans="1:5" x14ac:dyDescent="0.25">
      <c r="A3353" t="s">
        <v>1223</v>
      </c>
    </row>
    <row r="3354" spans="1:5" x14ac:dyDescent="0.25">
      <c r="A3354" t="s">
        <v>1224</v>
      </c>
      <c r="B3354" t="s">
        <v>1225</v>
      </c>
    </row>
    <row r="3355" spans="1:5" x14ac:dyDescent="0.25">
      <c r="A3355" t="s">
        <v>1226</v>
      </c>
      <c r="B3355" t="s">
        <v>1227</v>
      </c>
    </row>
    <row r="3356" spans="1:5" x14ac:dyDescent="0.25">
      <c r="A3356" t="s">
        <v>22</v>
      </c>
      <c r="B3356" t="s">
        <v>1228</v>
      </c>
    </row>
    <row r="3357" spans="1:5" x14ac:dyDescent="0.25">
      <c r="A3357" t="s">
        <v>1229</v>
      </c>
    </row>
    <row r="3358" spans="1:5" x14ac:dyDescent="0.25">
      <c r="A3358" t="s">
        <v>22</v>
      </c>
      <c r="B3358" t="s">
        <v>3255</v>
      </c>
      <c r="C3358" t="s">
        <v>3256</v>
      </c>
      <c r="D3358" t="s">
        <v>3257</v>
      </c>
      <c r="E3358">
        <v>-123.1238058</v>
      </c>
    </row>
    <row r="3359" spans="1:5" x14ac:dyDescent="0.25">
      <c r="A3359" t="s">
        <v>3258</v>
      </c>
      <c r="B3359" t="s">
        <v>2</v>
      </c>
      <c r="C3359" t="s">
        <v>1211</v>
      </c>
    </row>
    <row r="3360" spans="1:5" x14ac:dyDescent="0.25">
      <c r="A3360" t="s">
        <v>3259</v>
      </c>
    </row>
    <row r="3362" spans="1:5" x14ac:dyDescent="0.25">
      <c r="A3362" t="s">
        <v>1213</v>
      </c>
      <c r="B3362" t="s">
        <v>1214</v>
      </c>
      <c r="C3362" t="s">
        <v>1215</v>
      </c>
    </row>
    <row r="3364" spans="1:5" x14ac:dyDescent="0.25">
      <c r="A3364" t="s">
        <v>1216</v>
      </c>
      <c r="B3364" t="s">
        <v>580</v>
      </c>
      <c r="C3364" t="s">
        <v>1217</v>
      </c>
    </row>
    <row r="3366" spans="1:5" x14ac:dyDescent="0.25">
      <c r="A3366" t="s">
        <v>1218</v>
      </c>
    </row>
    <row r="3367" spans="1:5" x14ac:dyDescent="0.25">
      <c r="A3367" t="s">
        <v>1219</v>
      </c>
    </row>
    <row r="3369" spans="1:5" x14ac:dyDescent="0.25">
      <c r="A3369" t="s">
        <v>1220</v>
      </c>
      <c r="B3369" t="s">
        <v>1221</v>
      </c>
      <c r="C3369" t="s">
        <v>1222</v>
      </c>
    </row>
    <row r="3371" spans="1:5" x14ac:dyDescent="0.25">
      <c r="A3371" t="s">
        <v>1223</v>
      </c>
    </row>
    <row r="3372" spans="1:5" x14ac:dyDescent="0.25">
      <c r="A3372" t="s">
        <v>1224</v>
      </c>
      <c r="B3372" t="s">
        <v>1225</v>
      </c>
    </row>
    <row r="3373" spans="1:5" x14ac:dyDescent="0.25">
      <c r="A3373" t="s">
        <v>1226</v>
      </c>
      <c r="B3373" t="s">
        <v>1227</v>
      </c>
    </row>
    <row r="3374" spans="1:5" x14ac:dyDescent="0.25">
      <c r="A3374" t="s">
        <v>22</v>
      </c>
      <c r="B3374" t="s">
        <v>1228</v>
      </c>
    </row>
    <row r="3375" spans="1:5" x14ac:dyDescent="0.25">
      <c r="A3375" t="s">
        <v>1229</v>
      </c>
    </row>
    <row r="3376" spans="1:5" x14ac:dyDescent="0.25">
      <c r="A3376" t="s">
        <v>22</v>
      </c>
      <c r="B3376" t="s">
        <v>3260</v>
      </c>
      <c r="C3376" t="s">
        <v>3261</v>
      </c>
      <c r="D3376" t="s">
        <v>3262</v>
      </c>
      <c r="E3376">
        <v>-123.1230762</v>
      </c>
    </row>
    <row r="3377" spans="1:5" x14ac:dyDescent="0.25">
      <c r="A3377" t="s">
        <v>3263</v>
      </c>
      <c r="B3377" t="s">
        <v>2</v>
      </c>
      <c r="C3377" t="s">
        <v>3264</v>
      </c>
    </row>
    <row r="3379" spans="1:5" x14ac:dyDescent="0.25">
      <c r="A3379" t="s">
        <v>3265</v>
      </c>
    </row>
    <row r="3380" spans="1:5" x14ac:dyDescent="0.25">
      <c r="A3380" t="s">
        <v>3266</v>
      </c>
    </row>
    <row r="3382" spans="1:5" x14ac:dyDescent="0.25">
      <c r="A3382" t="s">
        <v>3267</v>
      </c>
      <c r="B3382" t="s">
        <v>3268</v>
      </c>
      <c r="C3382" t="s">
        <v>2311</v>
      </c>
    </row>
    <row r="3384" spans="1:5" x14ac:dyDescent="0.25">
      <c r="A3384" t="s">
        <v>3269</v>
      </c>
    </row>
    <row r="3386" spans="1:5" x14ac:dyDescent="0.25">
      <c r="A3386" t="s">
        <v>3270</v>
      </c>
    </row>
    <row r="3388" spans="1:5" x14ac:dyDescent="0.25">
      <c r="A3388" t="s">
        <v>3271</v>
      </c>
      <c r="B3388">
        <v>2022</v>
      </c>
    </row>
    <row r="3390" spans="1:5" x14ac:dyDescent="0.25">
      <c r="A3390" t="s">
        <v>3272</v>
      </c>
    </row>
    <row r="3392" spans="1:5" x14ac:dyDescent="0.25">
      <c r="A3392" t="s">
        <v>98</v>
      </c>
      <c r="B3392" t="s">
        <v>99</v>
      </c>
      <c r="C3392" t="s">
        <v>100</v>
      </c>
      <c r="D3392" t="s">
        <v>101</v>
      </c>
      <c r="E3392" t="s">
        <v>1108</v>
      </c>
    </row>
    <row r="3394" spans="1:5" x14ac:dyDescent="0.25">
      <c r="A3394" t="s">
        <v>3273</v>
      </c>
    </row>
    <row r="3395" spans="1:5" x14ac:dyDescent="0.25">
      <c r="A3395" t="s">
        <v>3274</v>
      </c>
    </row>
    <row r="3396" spans="1:5" x14ac:dyDescent="0.25">
      <c r="A3396" t="s">
        <v>22</v>
      </c>
      <c r="B3396" t="s">
        <v>3275</v>
      </c>
    </row>
    <row r="3397" spans="1:5" x14ac:dyDescent="0.25">
      <c r="A3397" t="s">
        <v>1229</v>
      </c>
    </row>
    <row r="3398" spans="1:5" x14ac:dyDescent="0.25">
      <c r="A3398" t="s">
        <v>22</v>
      </c>
      <c r="B3398" t="s">
        <v>3276</v>
      </c>
      <c r="C3398" t="s">
        <v>3277</v>
      </c>
      <c r="D3398" t="s">
        <v>3278</v>
      </c>
      <c r="E3398">
        <v>-123.11801389999999</v>
      </c>
    </row>
    <row r="3399" spans="1:5" x14ac:dyDescent="0.25">
      <c r="A3399" t="s">
        <v>3279</v>
      </c>
      <c r="B3399" t="s">
        <v>2</v>
      </c>
      <c r="C3399" t="s">
        <v>3280</v>
      </c>
    </row>
    <row r="3401" spans="1:5" x14ac:dyDescent="0.25">
      <c r="A3401" t="s">
        <v>3281</v>
      </c>
    </row>
    <row r="3403" spans="1:5" x14ac:dyDescent="0.25">
      <c r="A3403" t="s">
        <v>1247</v>
      </c>
    </row>
    <row r="3404" spans="1:5" x14ac:dyDescent="0.25">
      <c r="A3404" t="s">
        <v>1248</v>
      </c>
    </row>
    <row r="3406" spans="1:5" x14ac:dyDescent="0.25">
      <c r="A3406" t="s">
        <v>3282</v>
      </c>
    </row>
    <row r="3407" spans="1:5" x14ac:dyDescent="0.25">
      <c r="A3407" t="s">
        <v>22</v>
      </c>
      <c r="B3407" t="s">
        <v>3283</v>
      </c>
      <c r="C3407" t="s">
        <v>3284</v>
      </c>
      <c r="D3407" t="s">
        <v>1253</v>
      </c>
    </row>
    <row r="3408" spans="1:5" x14ac:dyDescent="0.25">
      <c r="A3408" t="s">
        <v>1254</v>
      </c>
    </row>
    <row r="3409" spans="1:5" x14ac:dyDescent="0.25">
      <c r="A3409" t="s">
        <v>361</v>
      </c>
      <c r="B3409" t="s">
        <v>3285</v>
      </c>
      <c r="C3409" t="s">
        <v>3286</v>
      </c>
      <c r="D3409" t="s">
        <v>3287</v>
      </c>
      <c r="E3409">
        <v>-123.1010897</v>
      </c>
    </row>
    <row r="3410" spans="1:5" x14ac:dyDescent="0.25">
      <c r="A3410" t="s">
        <v>3288</v>
      </c>
      <c r="B3410" t="s">
        <v>2</v>
      </c>
      <c r="C3410" t="s">
        <v>3289</v>
      </c>
    </row>
    <row r="3411" spans="1:5" x14ac:dyDescent="0.25">
      <c r="A3411" t="s">
        <v>3290</v>
      </c>
    </row>
    <row r="3413" spans="1:5" x14ac:dyDescent="0.25">
      <c r="A3413" t="s">
        <v>533</v>
      </c>
    </row>
    <row r="3414" spans="1:5" x14ac:dyDescent="0.25">
      <c r="A3414" t="s">
        <v>3291</v>
      </c>
    </row>
    <row r="3415" spans="1:5" x14ac:dyDescent="0.25">
      <c r="A3415" t="s">
        <v>3292</v>
      </c>
    </row>
    <row r="3416" spans="1:5" x14ac:dyDescent="0.25">
      <c r="A3416" t="s">
        <v>3293</v>
      </c>
    </row>
    <row r="3417" spans="1:5" x14ac:dyDescent="0.25">
      <c r="A3417" t="s">
        <v>3294</v>
      </c>
    </row>
    <row r="3418" spans="1:5" x14ac:dyDescent="0.25">
      <c r="A3418" t="s">
        <v>123</v>
      </c>
      <c r="B3418" t="s">
        <v>3295</v>
      </c>
    </row>
    <row r="3419" spans="1:5" x14ac:dyDescent="0.25">
      <c r="A3419" t="s">
        <v>1254</v>
      </c>
    </row>
    <row r="3420" spans="1:5" x14ac:dyDescent="0.25">
      <c r="A3420" t="s">
        <v>361</v>
      </c>
      <c r="B3420" t="s">
        <v>3296</v>
      </c>
      <c r="C3420" t="s">
        <v>3297</v>
      </c>
      <c r="D3420" t="s">
        <v>3298</v>
      </c>
      <c r="E3420">
        <v>-123.0480977</v>
      </c>
    </row>
    <row r="3421" spans="1:5" x14ac:dyDescent="0.25">
      <c r="A3421" t="s">
        <v>3299</v>
      </c>
      <c r="B3421" t="s">
        <v>2</v>
      </c>
      <c r="C3421" t="s">
        <v>3300</v>
      </c>
      <c r="D3421" t="s">
        <v>204</v>
      </c>
    </row>
    <row r="3423" spans="1:5" x14ac:dyDescent="0.25">
      <c r="A3423" t="s">
        <v>1989</v>
      </c>
    </row>
    <row r="3424" spans="1:5" x14ac:dyDescent="0.25">
      <c r="A3424" t="s">
        <v>1991</v>
      </c>
    </row>
    <row r="3426" spans="1:6" x14ac:dyDescent="0.25">
      <c r="A3426" t="s">
        <v>206</v>
      </c>
    </row>
    <row r="3428" spans="1:6" x14ac:dyDescent="0.25">
      <c r="A3428" t="s">
        <v>3301</v>
      </c>
    </row>
    <row r="3429" spans="1:6" x14ac:dyDescent="0.25">
      <c r="A3429" t="s">
        <v>22</v>
      </c>
      <c r="B3429" t="s">
        <v>3302</v>
      </c>
      <c r="C3429" t="s">
        <v>3303</v>
      </c>
      <c r="D3429" t="s">
        <v>3304</v>
      </c>
      <c r="E3429">
        <v>-123.05528750000001</v>
      </c>
    </row>
    <row r="3430" spans="1:6" x14ac:dyDescent="0.25">
      <c r="A3430" t="s">
        <v>3305</v>
      </c>
      <c r="B3430" t="s">
        <v>2</v>
      </c>
      <c r="C3430" t="s">
        <v>3306</v>
      </c>
      <c r="D3430" t="s">
        <v>204</v>
      </c>
    </row>
    <row r="3432" spans="1:6" x14ac:dyDescent="0.25">
      <c r="A3432" t="s">
        <v>206</v>
      </c>
    </row>
    <row r="3434" spans="1:6" x14ac:dyDescent="0.25">
      <c r="A3434" t="s">
        <v>3307</v>
      </c>
    </row>
    <row r="3435" spans="1:6" x14ac:dyDescent="0.25">
      <c r="A3435" t="s">
        <v>321</v>
      </c>
      <c r="B3435" t="s">
        <v>3308</v>
      </c>
      <c r="C3435" t="s">
        <v>3309</v>
      </c>
      <c r="D3435" t="s">
        <v>3310</v>
      </c>
      <c r="E3435">
        <v>-123.0784721</v>
      </c>
    </row>
    <row r="3436" spans="1:6" x14ac:dyDescent="0.25">
      <c r="A3436" t="s">
        <v>3311</v>
      </c>
      <c r="B3436" t="s">
        <v>2</v>
      </c>
      <c r="C3436" t="s">
        <v>3312</v>
      </c>
    </row>
    <row r="3438" spans="1:6" x14ac:dyDescent="0.25">
      <c r="A3438" t="s">
        <v>3313</v>
      </c>
    </row>
    <row r="3439" spans="1:6" x14ac:dyDescent="0.25">
      <c r="A3439" t="s">
        <v>3314</v>
      </c>
      <c r="B3439" t="s">
        <v>52</v>
      </c>
      <c r="C3439" t="s">
        <v>3315</v>
      </c>
      <c r="D3439" t="s">
        <v>3316</v>
      </c>
      <c r="E3439" t="s">
        <v>3317</v>
      </c>
      <c r="F3439" t="s">
        <v>3318</v>
      </c>
    </row>
    <row r="3441" spans="1:5" x14ac:dyDescent="0.25">
      <c r="A3441" t="s">
        <v>3319</v>
      </c>
    </row>
    <row r="3443" spans="1:5" x14ac:dyDescent="0.25">
      <c r="A3443" t="s">
        <v>3320</v>
      </c>
    </row>
    <row r="3445" spans="1:5" x14ac:dyDescent="0.25">
      <c r="A3445" t="s">
        <v>2808</v>
      </c>
    </row>
    <row r="3447" spans="1:5" x14ac:dyDescent="0.25">
      <c r="A3447" t="s">
        <v>1278</v>
      </c>
      <c r="B3447" t="s">
        <v>99</v>
      </c>
      <c r="C3447" t="s">
        <v>727</v>
      </c>
      <c r="D3447" t="s">
        <v>101</v>
      </c>
      <c r="E3447" t="s">
        <v>3321</v>
      </c>
    </row>
    <row r="3448" spans="1:5" x14ac:dyDescent="0.25">
      <c r="A3448" t="s">
        <v>22</v>
      </c>
      <c r="B3448" t="s">
        <v>3322</v>
      </c>
    </row>
    <row r="3449" spans="1:5" x14ac:dyDescent="0.25">
      <c r="A3449" t="s">
        <v>3323</v>
      </c>
    </row>
    <row r="3450" spans="1:5" x14ac:dyDescent="0.25">
      <c r="A3450" t="s">
        <v>22</v>
      </c>
      <c r="B3450" t="s">
        <v>3324</v>
      </c>
      <c r="C3450" t="s">
        <v>3325</v>
      </c>
      <c r="D3450" t="s">
        <v>3326</v>
      </c>
      <c r="E3450">
        <v>-123.1137682</v>
      </c>
    </row>
    <row r="3451" spans="1:5" x14ac:dyDescent="0.25">
      <c r="A3451" t="s">
        <v>3327</v>
      </c>
      <c r="B3451" t="s">
        <v>2</v>
      </c>
      <c r="C3451" t="s">
        <v>3328</v>
      </c>
    </row>
    <row r="3453" spans="1:5" x14ac:dyDescent="0.25">
      <c r="A3453" t="s">
        <v>3329</v>
      </c>
    </row>
    <row r="3454" spans="1:5" x14ac:dyDescent="0.25">
      <c r="A3454" t="s">
        <v>3330</v>
      </c>
    </row>
    <row r="3455" spans="1:5" x14ac:dyDescent="0.25">
      <c r="A3455" t="s">
        <v>3331</v>
      </c>
      <c r="B3455" t="s">
        <v>3332</v>
      </c>
      <c r="C3455" t="s">
        <v>3333</v>
      </c>
    </row>
    <row r="3458" spans="1:5" x14ac:dyDescent="0.25">
      <c r="A3458" t="s">
        <v>3334</v>
      </c>
    </row>
    <row r="3459" spans="1:5" x14ac:dyDescent="0.25">
      <c r="A3459" t="s">
        <v>3335</v>
      </c>
    </row>
    <row r="3461" spans="1:5" x14ac:dyDescent="0.25">
      <c r="A3461" t="s">
        <v>2808</v>
      </c>
    </row>
    <row r="3463" spans="1:5" x14ac:dyDescent="0.25">
      <c r="A3463" t="s">
        <v>1278</v>
      </c>
      <c r="B3463" t="s">
        <v>99</v>
      </c>
      <c r="C3463" t="s">
        <v>727</v>
      </c>
      <c r="D3463" t="s">
        <v>101</v>
      </c>
      <c r="E3463" t="s">
        <v>3321</v>
      </c>
    </row>
    <row r="3464" spans="1:5" x14ac:dyDescent="0.25">
      <c r="A3464" t="s">
        <v>22</v>
      </c>
      <c r="B3464" t="s">
        <v>3322</v>
      </c>
    </row>
    <row r="3465" spans="1:5" x14ac:dyDescent="0.25">
      <c r="A3465" t="s">
        <v>3323</v>
      </c>
    </row>
    <row r="3466" spans="1:5" x14ac:dyDescent="0.25">
      <c r="A3466" t="s">
        <v>22</v>
      </c>
      <c r="B3466" t="s">
        <v>3336</v>
      </c>
      <c r="C3466" t="s">
        <v>3337</v>
      </c>
      <c r="D3466" t="s">
        <v>3338</v>
      </c>
      <c r="E3466">
        <v>-123.1222436</v>
      </c>
    </row>
    <row r="3467" spans="1:5" x14ac:dyDescent="0.25">
      <c r="A3467" t="s">
        <v>3339</v>
      </c>
      <c r="B3467" t="s">
        <v>2</v>
      </c>
      <c r="C3467" t="s">
        <v>3340</v>
      </c>
    </row>
    <row r="3469" spans="1:5" x14ac:dyDescent="0.25">
      <c r="A3469" t="s">
        <v>3341</v>
      </c>
      <c r="B3469" t="s">
        <v>3342</v>
      </c>
      <c r="C3469" t="s">
        <v>3000</v>
      </c>
      <c r="D3469" t="s">
        <v>3343</v>
      </c>
      <c r="E3469" t="s">
        <v>331</v>
      </c>
    </row>
    <row r="3471" spans="1:5" x14ac:dyDescent="0.25">
      <c r="A3471" t="s">
        <v>3344</v>
      </c>
    </row>
    <row r="3473" spans="1:5" x14ac:dyDescent="0.25">
      <c r="A3473" t="s">
        <v>182</v>
      </c>
    </row>
    <row r="3475" spans="1:5" x14ac:dyDescent="0.25">
      <c r="A3475" t="s">
        <v>3345</v>
      </c>
    </row>
    <row r="3476" spans="1:5" x14ac:dyDescent="0.25">
      <c r="A3476" t="s">
        <v>3346</v>
      </c>
    </row>
    <row r="3477" spans="1:5" x14ac:dyDescent="0.25">
      <c r="A3477" t="s">
        <v>3347</v>
      </c>
    </row>
    <row r="3478" spans="1:5" x14ac:dyDescent="0.25">
      <c r="A3478" t="s">
        <v>3348</v>
      </c>
    </row>
    <row r="3479" spans="1:5" x14ac:dyDescent="0.25">
      <c r="A3479" t="s">
        <v>3349</v>
      </c>
    </row>
    <row r="3480" spans="1:5" x14ac:dyDescent="0.25">
      <c r="A3480" t="s">
        <v>3350</v>
      </c>
    </row>
    <row r="3482" spans="1:5" x14ac:dyDescent="0.25">
      <c r="A3482" t="s">
        <v>340</v>
      </c>
    </row>
    <row r="3483" spans="1:5" x14ac:dyDescent="0.25">
      <c r="A3483" t="s">
        <v>341</v>
      </c>
    </row>
    <row r="3484" spans="1:5" x14ac:dyDescent="0.25">
      <c r="A3484" t="s">
        <v>342</v>
      </c>
      <c r="B3484" t="s">
        <v>3351</v>
      </c>
    </row>
    <row r="3486" spans="1:5" x14ac:dyDescent="0.25">
      <c r="A3486" t="s">
        <v>3352</v>
      </c>
    </row>
    <row r="3487" spans="1:5" x14ac:dyDescent="0.25">
      <c r="A3487" t="s">
        <v>22</v>
      </c>
      <c r="B3487" t="s">
        <v>3353</v>
      </c>
    </row>
    <row r="3488" spans="1:5" x14ac:dyDescent="0.25">
      <c r="A3488" t="s">
        <v>22</v>
      </c>
      <c r="B3488" t="s">
        <v>287</v>
      </c>
      <c r="C3488" t="s">
        <v>288</v>
      </c>
      <c r="D3488" t="s">
        <v>289</v>
      </c>
      <c r="E3488">
        <v>-123.0479472</v>
      </c>
    </row>
    <row r="3489" spans="1:5" x14ac:dyDescent="0.25">
      <c r="A3489" t="s">
        <v>3354</v>
      </c>
      <c r="B3489" t="s">
        <v>2</v>
      </c>
      <c r="C3489" t="s">
        <v>3355</v>
      </c>
    </row>
    <row r="3491" spans="1:5" x14ac:dyDescent="0.25">
      <c r="A3491" t="s">
        <v>3356</v>
      </c>
    </row>
    <row r="3493" spans="1:5" x14ac:dyDescent="0.25">
      <c r="A3493" t="s">
        <v>3357</v>
      </c>
      <c r="B3493" t="s">
        <v>567</v>
      </c>
      <c r="C3493" t="s">
        <v>2311</v>
      </c>
    </row>
    <row r="3494" spans="1:5" x14ac:dyDescent="0.25">
      <c r="A3494" t="s">
        <v>442</v>
      </c>
    </row>
    <row r="3495" spans="1:5" x14ac:dyDescent="0.25">
      <c r="A3495" t="s">
        <v>3358</v>
      </c>
    </row>
    <row r="3497" spans="1:5" x14ac:dyDescent="0.25">
      <c r="A3497" t="s">
        <v>3359</v>
      </c>
    </row>
    <row r="3499" spans="1:5" x14ac:dyDescent="0.25">
      <c r="A3499" t="s">
        <v>3360</v>
      </c>
    </row>
    <row r="3501" spans="1:5" x14ac:dyDescent="0.25">
      <c r="A3501" t="s">
        <v>1278</v>
      </c>
      <c r="B3501" t="s">
        <v>99</v>
      </c>
      <c r="C3501" t="s">
        <v>727</v>
      </c>
      <c r="D3501" t="s">
        <v>101</v>
      </c>
      <c r="E3501" t="s">
        <v>3361</v>
      </c>
    </row>
    <row r="3502" spans="1:5" x14ac:dyDescent="0.25">
      <c r="A3502" t="s">
        <v>22</v>
      </c>
      <c r="B3502" t="s">
        <v>3362</v>
      </c>
    </row>
    <row r="3503" spans="1:5" x14ac:dyDescent="0.25">
      <c r="A3503" t="s">
        <v>3363</v>
      </c>
    </row>
    <row r="3504" spans="1:5" x14ac:dyDescent="0.25">
      <c r="A3504" t="s">
        <v>22</v>
      </c>
      <c r="B3504" t="s">
        <v>3364</v>
      </c>
      <c r="C3504" t="s">
        <v>3365</v>
      </c>
      <c r="D3504" t="s">
        <v>3366</v>
      </c>
      <c r="E3504">
        <v>-123.1180513</v>
      </c>
    </row>
    <row r="3505" spans="1:5" x14ac:dyDescent="0.25">
      <c r="A3505" t="s">
        <v>3367</v>
      </c>
      <c r="B3505" t="s">
        <v>2</v>
      </c>
      <c r="C3505" t="s">
        <v>3368</v>
      </c>
    </row>
    <row r="3506" spans="1:5" x14ac:dyDescent="0.25">
      <c r="A3506" t="s">
        <v>3369</v>
      </c>
    </row>
    <row r="3508" spans="1:5" x14ac:dyDescent="0.25">
      <c r="A3508" t="s">
        <v>3370</v>
      </c>
      <c r="B3508" t="s">
        <v>3371</v>
      </c>
      <c r="C3508" t="s">
        <v>3372</v>
      </c>
    </row>
    <row r="3510" spans="1:5" x14ac:dyDescent="0.25">
      <c r="A3510" t="s">
        <v>3373</v>
      </c>
      <c r="B3510" t="s">
        <v>3374</v>
      </c>
    </row>
    <row r="3511" spans="1:5" x14ac:dyDescent="0.25">
      <c r="A3511" t="s">
        <v>64</v>
      </c>
      <c r="B3511" t="s">
        <v>3375</v>
      </c>
    </row>
    <row r="3512" spans="1:5" x14ac:dyDescent="0.25">
      <c r="A3512" t="s">
        <v>3376</v>
      </c>
    </row>
    <row r="3513" spans="1:5" x14ac:dyDescent="0.25">
      <c r="A3513" t="s">
        <v>22</v>
      </c>
      <c r="B3513" t="s">
        <v>3377</v>
      </c>
      <c r="C3513" t="s">
        <v>3378</v>
      </c>
      <c r="D3513" t="s">
        <v>3379</v>
      </c>
      <c r="E3513">
        <v>-123.1313241</v>
      </c>
    </row>
    <row r="3514" spans="1:5" x14ac:dyDescent="0.25">
      <c r="A3514" t="s">
        <v>3380</v>
      </c>
      <c r="B3514" t="s">
        <v>2</v>
      </c>
      <c r="C3514" t="s">
        <v>3381</v>
      </c>
      <c r="D3514" t="s">
        <v>108</v>
      </c>
    </row>
    <row r="3516" spans="1:5" x14ac:dyDescent="0.25">
      <c r="A3516" t="s">
        <v>3382</v>
      </c>
    </row>
    <row r="3518" spans="1:5" x14ac:dyDescent="0.25">
      <c r="A3518" t="s">
        <v>3383</v>
      </c>
    </row>
    <row r="3519" spans="1:5" x14ac:dyDescent="0.25">
      <c r="A3519" t="s">
        <v>3384</v>
      </c>
      <c r="B3519" t="s">
        <v>3385</v>
      </c>
      <c r="C3519" t="s">
        <v>3386</v>
      </c>
      <c r="D3519" t="s">
        <v>3387</v>
      </c>
      <c r="E3519">
        <v>-123.0446486</v>
      </c>
    </row>
    <row r="3520" spans="1:5" x14ac:dyDescent="0.25">
      <c r="A3520" t="s">
        <v>3388</v>
      </c>
      <c r="B3520" t="s">
        <v>2</v>
      </c>
      <c r="C3520" t="s">
        <v>3389</v>
      </c>
    </row>
    <row r="3522" spans="1:5" x14ac:dyDescent="0.25">
      <c r="A3522" t="s">
        <v>150</v>
      </c>
      <c r="B3522" t="s">
        <v>151</v>
      </c>
    </row>
    <row r="3524" spans="1:5" x14ac:dyDescent="0.25">
      <c r="A3524" t="s">
        <v>152</v>
      </c>
      <c r="B3524" t="s">
        <v>3390</v>
      </c>
    </row>
    <row r="3525" spans="1:5" x14ac:dyDescent="0.25">
      <c r="A3525" t="s">
        <v>123</v>
      </c>
      <c r="B3525" t="s">
        <v>3391</v>
      </c>
      <c r="C3525" t="s">
        <v>3392</v>
      </c>
      <c r="D3525" t="s">
        <v>3393</v>
      </c>
      <c r="E3525">
        <v>-123.0486137</v>
      </c>
    </row>
    <row r="3526" spans="1:5" x14ac:dyDescent="0.25">
      <c r="A3526" t="s">
        <v>3394</v>
      </c>
      <c r="B3526" t="s">
        <v>2</v>
      </c>
      <c r="C3526" t="s">
        <v>3395</v>
      </c>
    </row>
    <row r="3528" spans="1:5" x14ac:dyDescent="0.25">
      <c r="A3528" t="s">
        <v>203</v>
      </c>
      <c r="B3528" t="s">
        <v>3396</v>
      </c>
    </row>
    <row r="3529" spans="1:5" x14ac:dyDescent="0.25">
      <c r="A3529" t="s">
        <v>189</v>
      </c>
      <c r="B3529" t="s">
        <v>3397</v>
      </c>
    </row>
    <row r="3530" spans="1:5" x14ac:dyDescent="0.25">
      <c r="A3530" t="s">
        <v>2387</v>
      </c>
      <c r="B3530" t="s">
        <v>3398</v>
      </c>
      <c r="C3530" t="s">
        <v>461</v>
      </c>
      <c r="D3530" t="s">
        <v>462</v>
      </c>
      <c r="E3530">
        <v>-123.04450129999999</v>
      </c>
    </row>
    <row r="3531" spans="1:5" x14ac:dyDescent="0.25">
      <c r="A3531" t="s">
        <v>3399</v>
      </c>
      <c r="B3531" t="s">
        <v>2</v>
      </c>
      <c r="C3531" t="s">
        <v>3400</v>
      </c>
    </row>
    <row r="3533" spans="1:5" x14ac:dyDescent="0.25">
      <c r="A3533" t="s">
        <v>3401</v>
      </c>
    </row>
    <row r="3535" spans="1:5" x14ac:dyDescent="0.25">
      <c r="A3535" t="s">
        <v>3402</v>
      </c>
    </row>
    <row r="3536" spans="1:5" x14ac:dyDescent="0.25">
      <c r="A3536" t="s">
        <v>3403</v>
      </c>
      <c r="B3536" t="s">
        <v>3404</v>
      </c>
    </row>
    <row r="3537" spans="1:5" x14ac:dyDescent="0.25">
      <c r="A3537" t="s">
        <v>3403</v>
      </c>
      <c r="B3537" t="s">
        <v>3405</v>
      </c>
      <c r="C3537" t="s">
        <v>3406</v>
      </c>
      <c r="D3537" t="s">
        <v>3407</v>
      </c>
      <c r="E3537">
        <v>-123.1385094</v>
      </c>
    </row>
    <row r="3538" spans="1:5" x14ac:dyDescent="0.25">
      <c r="A3538" t="s">
        <v>3408</v>
      </c>
      <c r="B3538" t="s">
        <v>2</v>
      </c>
      <c r="C3538" t="s">
        <v>3409</v>
      </c>
      <c r="D3538" t="s">
        <v>3410</v>
      </c>
      <c r="E3538" t="s">
        <v>171</v>
      </c>
    </row>
    <row r="3540" spans="1:5" x14ac:dyDescent="0.25">
      <c r="A3540" t="s">
        <v>182</v>
      </c>
    </row>
    <row r="3541" spans="1:5" x14ac:dyDescent="0.25">
      <c r="A3541" t="s">
        <v>333</v>
      </c>
    </row>
    <row r="3542" spans="1:5" x14ac:dyDescent="0.25">
      <c r="A3542" t="s">
        <v>3411</v>
      </c>
    </row>
    <row r="3543" spans="1:5" x14ac:dyDescent="0.25">
      <c r="A3543" t="s">
        <v>335</v>
      </c>
    </row>
    <row r="3544" spans="1:5" x14ac:dyDescent="0.25">
      <c r="A3544" t="s">
        <v>3043</v>
      </c>
    </row>
    <row r="3545" spans="1:5" x14ac:dyDescent="0.25">
      <c r="A3545" t="s">
        <v>3412</v>
      </c>
    </row>
    <row r="3546" spans="1:5" x14ac:dyDescent="0.25">
      <c r="A3546" t="s">
        <v>3413</v>
      </c>
      <c r="B3546" t="s">
        <v>2520</v>
      </c>
    </row>
    <row r="3547" spans="1:5" x14ac:dyDescent="0.25">
      <c r="A3547" t="s">
        <v>3414</v>
      </c>
    </row>
    <row r="3548" spans="1:5" x14ac:dyDescent="0.25">
      <c r="A3548" t="s">
        <v>2639</v>
      </c>
      <c r="B3548" t="s">
        <v>392</v>
      </c>
      <c r="C3548" t="s">
        <v>426</v>
      </c>
    </row>
    <row r="3550" spans="1:5" x14ac:dyDescent="0.25">
      <c r="A3550" t="s">
        <v>340</v>
      </c>
    </row>
    <row r="3551" spans="1:5" x14ac:dyDescent="0.25">
      <c r="A3551" t="s">
        <v>341</v>
      </c>
    </row>
    <row r="3552" spans="1:5" x14ac:dyDescent="0.25">
      <c r="A3552" t="s">
        <v>3049</v>
      </c>
    </row>
    <row r="3553" spans="1:5" x14ac:dyDescent="0.25">
      <c r="A3553" t="s">
        <v>3415</v>
      </c>
      <c r="B3553" t="s">
        <v>3416</v>
      </c>
    </row>
    <row r="3554" spans="1:5" x14ac:dyDescent="0.25">
      <c r="A3554" t="s">
        <v>3417</v>
      </c>
    </row>
    <row r="3556" spans="1:5" x14ac:dyDescent="0.25">
      <c r="A3556" t="s">
        <v>3418</v>
      </c>
    </row>
    <row r="3558" spans="1:5" x14ac:dyDescent="0.25">
      <c r="A3558" t="s">
        <v>2525</v>
      </c>
    </row>
    <row r="3559" spans="1:5" x14ac:dyDescent="0.25">
      <c r="A3559" t="s">
        <v>123</v>
      </c>
      <c r="B3559" t="s">
        <v>3419</v>
      </c>
      <c r="C3559" t="s">
        <v>2527</v>
      </c>
      <c r="D3559" t="s">
        <v>2528</v>
      </c>
      <c r="E3559">
        <v>-123.10553109999999</v>
      </c>
    </row>
    <row r="3560" spans="1:5" x14ac:dyDescent="0.25">
      <c r="A3560" t="s">
        <v>3420</v>
      </c>
      <c r="B3560" t="s">
        <v>2</v>
      </c>
      <c r="C3560" t="s">
        <v>3421</v>
      </c>
      <c r="D3560" t="s">
        <v>3422</v>
      </c>
      <c r="E3560" t="s">
        <v>3423</v>
      </c>
    </row>
    <row r="3562" spans="1:5" x14ac:dyDescent="0.25">
      <c r="A3562" t="s">
        <v>3424</v>
      </c>
    </row>
    <row r="3563" spans="1:5" x14ac:dyDescent="0.25">
      <c r="A3563" t="s">
        <v>173</v>
      </c>
    </row>
    <row r="3564" spans="1:5" x14ac:dyDescent="0.25">
      <c r="A3564" t="s">
        <v>3425</v>
      </c>
    </row>
    <row r="3565" spans="1:5" x14ac:dyDescent="0.25">
      <c r="A3565" t="s">
        <v>3426</v>
      </c>
      <c r="B3565" t="s">
        <v>3427</v>
      </c>
    </row>
    <row r="3566" spans="1:5" x14ac:dyDescent="0.25">
      <c r="A3566" t="s">
        <v>3428</v>
      </c>
    </row>
    <row r="3568" spans="1:5" x14ac:dyDescent="0.25">
      <c r="A3568" t="s">
        <v>706</v>
      </c>
    </row>
    <row r="3570" spans="1:5" x14ac:dyDescent="0.25">
      <c r="A3570" t="s">
        <v>707</v>
      </c>
    </row>
    <row r="3572" spans="1:5" x14ac:dyDescent="0.25">
      <c r="A3572" t="s">
        <v>3429</v>
      </c>
    </row>
    <row r="3573" spans="1:5" x14ac:dyDescent="0.25">
      <c r="A3573" t="s">
        <v>1975</v>
      </c>
    </row>
    <row r="3574" spans="1:5" x14ac:dyDescent="0.25">
      <c r="A3574" t="s">
        <v>1976</v>
      </c>
      <c r="B3574" t="s">
        <v>3430</v>
      </c>
    </row>
    <row r="3575" spans="1:5" x14ac:dyDescent="0.25">
      <c r="A3575" t="s">
        <v>22</v>
      </c>
      <c r="B3575" t="s">
        <v>3431</v>
      </c>
      <c r="C3575" t="s">
        <v>3432</v>
      </c>
      <c r="D3575" t="s">
        <v>3433</v>
      </c>
      <c r="E3575">
        <v>-123.1076156</v>
      </c>
    </row>
    <row r="3576" spans="1:5" x14ac:dyDescent="0.25">
      <c r="A3576" t="s">
        <v>3434</v>
      </c>
      <c r="B3576" t="s">
        <v>2</v>
      </c>
      <c r="C3576" t="s">
        <v>3435</v>
      </c>
      <c r="D3576" t="s">
        <v>204</v>
      </c>
    </row>
    <row r="3578" spans="1:5" x14ac:dyDescent="0.25">
      <c r="A3578" t="s">
        <v>3436</v>
      </c>
    </row>
    <row r="3580" spans="1:5" x14ac:dyDescent="0.25">
      <c r="A3580" t="s">
        <v>206</v>
      </c>
    </row>
    <row r="3582" spans="1:5" x14ac:dyDescent="0.25">
      <c r="A3582" t="s">
        <v>2942</v>
      </c>
    </row>
    <row r="3583" spans="1:5" x14ac:dyDescent="0.25">
      <c r="A3583" t="s">
        <v>208</v>
      </c>
    </row>
    <row r="3584" spans="1:5" x14ac:dyDescent="0.25">
      <c r="A3584" t="s">
        <v>3437</v>
      </c>
    </row>
    <row r="3585" spans="1:5" x14ac:dyDescent="0.25">
      <c r="A3585" t="s">
        <v>22</v>
      </c>
      <c r="B3585" t="s">
        <v>3438</v>
      </c>
    </row>
    <row r="3586" spans="1:5" x14ac:dyDescent="0.25">
      <c r="A3586" t="s">
        <v>22</v>
      </c>
      <c r="B3586" t="s">
        <v>3439</v>
      </c>
      <c r="C3586" t="s">
        <v>3440</v>
      </c>
      <c r="D3586" t="s">
        <v>3441</v>
      </c>
      <c r="E3586">
        <v>-123.15005960000001</v>
      </c>
    </row>
    <row r="3587" spans="1:5" x14ac:dyDescent="0.25">
      <c r="A3587" t="s">
        <v>3442</v>
      </c>
      <c r="B3587" t="s">
        <v>2</v>
      </c>
      <c r="C3587" t="s">
        <v>3443</v>
      </c>
      <c r="D3587" t="s">
        <v>204</v>
      </c>
    </row>
    <row r="3589" spans="1:5" x14ac:dyDescent="0.25">
      <c r="A3589" t="s">
        <v>3444</v>
      </c>
    </row>
    <row r="3591" spans="1:5" x14ac:dyDescent="0.25">
      <c r="A3591" t="s">
        <v>206</v>
      </c>
    </row>
    <row r="3593" spans="1:5" x14ac:dyDescent="0.25">
      <c r="A3593" t="s">
        <v>284</v>
      </c>
    </row>
    <row r="3594" spans="1:5" x14ac:dyDescent="0.25">
      <c r="A3594" t="s">
        <v>3445</v>
      </c>
    </row>
    <row r="3595" spans="1:5" x14ac:dyDescent="0.25">
      <c r="A3595" t="s">
        <v>22</v>
      </c>
      <c r="B3595" t="s">
        <v>3446</v>
      </c>
    </row>
    <row r="3596" spans="1:5" x14ac:dyDescent="0.25">
      <c r="A3596" t="s">
        <v>22</v>
      </c>
      <c r="B3596" t="s">
        <v>3447</v>
      </c>
      <c r="C3596" t="s">
        <v>3448</v>
      </c>
      <c r="D3596" t="s">
        <v>3449</v>
      </c>
      <c r="E3596">
        <v>-123.1340853</v>
      </c>
    </row>
    <row r="3597" spans="1:5" x14ac:dyDescent="0.25">
      <c r="A3597" t="s">
        <v>3450</v>
      </c>
      <c r="B3597" t="s">
        <v>2</v>
      </c>
      <c r="C3597" t="s">
        <v>3451</v>
      </c>
    </row>
    <row r="3599" spans="1:5" x14ac:dyDescent="0.25">
      <c r="A3599" t="s">
        <v>203</v>
      </c>
      <c r="B3599" t="s">
        <v>964</v>
      </c>
    </row>
    <row r="3601" spans="1:5" x14ac:dyDescent="0.25">
      <c r="A3601" t="s">
        <v>2054</v>
      </c>
    </row>
    <row r="3602" spans="1:5" x14ac:dyDescent="0.25">
      <c r="A3602" t="s">
        <v>3452</v>
      </c>
    </row>
    <row r="3603" spans="1:5" x14ac:dyDescent="0.25">
      <c r="A3603" t="s">
        <v>64</v>
      </c>
      <c r="B3603" t="s">
        <v>3453</v>
      </c>
    </row>
    <row r="3604" spans="1:5" x14ac:dyDescent="0.25">
      <c r="A3604" t="s">
        <v>22</v>
      </c>
      <c r="B3604" t="s">
        <v>3454</v>
      </c>
      <c r="C3604" t="s">
        <v>3455</v>
      </c>
      <c r="D3604" t="s">
        <v>3456</v>
      </c>
      <c r="E3604">
        <v>-123.04841860000001</v>
      </c>
    </row>
    <row r="3605" spans="1:5" x14ac:dyDescent="0.25">
      <c r="A3605" t="s">
        <v>3457</v>
      </c>
      <c r="B3605" t="s">
        <v>2</v>
      </c>
      <c r="C3605" t="s">
        <v>3458</v>
      </c>
      <c r="D3605" t="s">
        <v>3459</v>
      </c>
    </row>
    <row r="3607" spans="1:5" x14ac:dyDescent="0.25">
      <c r="A3607" t="s">
        <v>1983</v>
      </c>
    </row>
    <row r="3609" spans="1:5" x14ac:dyDescent="0.25">
      <c r="A3609" t="s">
        <v>3460</v>
      </c>
    </row>
    <row r="3610" spans="1:5" x14ac:dyDescent="0.25">
      <c r="A3610" t="s">
        <v>22</v>
      </c>
      <c r="B3610" t="s">
        <v>3461</v>
      </c>
      <c r="C3610" t="s">
        <v>3462</v>
      </c>
      <c r="D3610" t="s">
        <v>3463</v>
      </c>
      <c r="E3610">
        <v>-123.0678704</v>
      </c>
    </row>
    <row r="3611" spans="1:5" x14ac:dyDescent="0.25">
      <c r="A3611" t="s">
        <v>3464</v>
      </c>
      <c r="B3611" t="s">
        <v>2</v>
      </c>
      <c r="C3611" t="s">
        <v>3465</v>
      </c>
      <c r="D3611" t="s">
        <v>108</v>
      </c>
    </row>
    <row r="3613" spans="1:5" x14ac:dyDescent="0.25">
      <c r="A3613" t="s">
        <v>3466</v>
      </c>
    </row>
    <row r="3615" spans="1:5" x14ac:dyDescent="0.25">
      <c r="A3615" t="s">
        <v>3467</v>
      </c>
    </row>
    <row r="3616" spans="1:5" x14ac:dyDescent="0.25">
      <c r="A3616" t="s">
        <v>22</v>
      </c>
      <c r="B3616" t="s">
        <v>3468</v>
      </c>
      <c r="C3616" t="s">
        <v>3469</v>
      </c>
      <c r="D3616" t="s">
        <v>3470</v>
      </c>
      <c r="E3616">
        <v>-123.18080089999999</v>
      </c>
    </row>
    <row r="3617" spans="1:5" x14ac:dyDescent="0.25">
      <c r="A3617" t="s">
        <v>3471</v>
      </c>
      <c r="B3617" t="s">
        <v>2</v>
      </c>
      <c r="C3617" t="s">
        <v>3472</v>
      </c>
    </row>
    <row r="3619" spans="1:5" x14ac:dyDescent="0.25">
      <c r="A3619" t="s">
        <v>896</v>
      </c>
    </row>
    <row r="3620" spans="1:5" x14ac:dyDescent="0.25">
      <c r="A3620" t="s">
        <v>3473</v>
      </c>
      <c r="B3620" t="s">
        <v>3474</v>
      </c>
      <c r="C3620" t="s">
        <v>3475</v>
      </c>
    </row>
    <row r="3622" spans="1:5" x14ac:dyDescent="0.25">
      <c r="A3622" t="s">
        <v>3476</v>
      </c>
    </row>
    <row r="3623" spans="1:5" x14ac:dyDescent="0.25">
      <c r="A3623" t="s">
        <v>123</v>
      </c>
      <c r="B3623" t="s">
        <v>3477</v>
      </c>
      <c r="C3623" t="s">
        <v>3478</v>
      </c>
      <c r="D3623" t="s">
        <v>3479</v>
      </c>
      <c r="E3623">
        <v>-123.1137892</v>
      </c>
    </row>
    <row r="3624" spans="1:5" x14ac:dyDescent="0.25">
      <c r="A3624" t="s">
        <v>3480</v>
      </c>
      <c r="B3624" t="s">
        <v>2</v>
      </c>
      <c r="C3624" t="s">
        <v>3481</v>
      </c>
    </row>
    <row r="3626" spans="1:5" x14ac:dyDescent="0.25">
      <c r="A3626" t="s">
        <v>3482</v>
      </c>
      <c r="B3626" t="s">
        <v>3342</v>
      </c>
      <c r="C3626" t="s">
        <v>3000</v>
      </c>
      <c r="D3626" t="s">
        <v>3483</v>
      </c>
      <c r="E3626" t="s">
        <v>171</v>
      </c>
    </row>
    <row r="3628" spans="1:5" x14ac:dyDescent="0.25">
      <c r="A3628" t="s">
        <v>3484</v>
      </c>
    </row>
    <row r="3630" spans="1:5" x14ac:dyDescent="0.25">
      <c r="A3630" t="s">
        <v>182</v>
      </c>
    </row>
    <row r="3632" spans="1:5" x14ac:dyDescent="0.25">
      <c r="A3632" t="s">
        <v>3485</v>
      </c>
    </row>
    <row r="3633" spans="1:5" x14ac:dyDescent="0.25">
      <c r="A3633" t="s">
        <v>3346</v>
      </c>
    </row>
    <row r="3634" spans="1:5" x14ac:dyDescent="0.25">
      <c r="A3634" t="s">
        <v>3486</v>
      </c>
      <c r="B3634" t="s">
        <v>3487</v>
      </c>
    </row>
    <row r="3635" spans="1:5" x14ac:dyDescent="0.25">
      <c r="A3635" t="s">
        <v>3488</v>
      </c>
    </row>
    <row r="3636" spans="1:5" x14ac:dyDescent="0.25">
      <c r="A3636" t="s">
        <v>3489</v>
      </c>
    </row>
    <row r="3637" spans="1:5" x14ac:dyDescent="0.25">
      <c r="A3637" t="s">
        <v>3490</v>
      </c>
    </row>
    <row r="3639" spans="1:5" x14ac:dyDescent="0.25">
      <c r="A3639" t="s">
        <v>340</v>
      </c>
    </row>
    <row r="3640" spans="1:5" x14ac:dyDescent="0.25">
      <c r="A3640" t="s">
        <v>341</v>
      </c>
    </row>
    <row r="3641" spans="1:5" x14ac:dyDescent="0.25">
      <c r="A3641" t="s">
        <v>342</v>
      </c>
      <c r="B3641" t="s">
        <v>3491</v>
      </c>
    </row>
    <row r="3643" spans="1:5" x14ac:dyDescent="0.25">
      <c r="A3643" t="s">
        <v>3492</v>
      </c>
    </row>
    <row r="3644" spans="1:5" x14ac:dyDescent="0.25">
      <c r="A3644" t="s">
        <v>64</v>
      </c>
      <c r="B3644" t="s">
        <v>3493</v>
      </c>
    </row>
    <row r="3645" spans="1:5" x14ac:dyDescent="0.25">
      <c r="A3645" t="s">
        <v>22</v>
      </c>
      <c r="B3645" t="s">
        <v>3494</v>
      </c>
      <c r="C3645" t="s">
        <v>211</v>
      </c>
      <c r="D3645" t="s">
        <v>212</v>
      </c>
      <c r="E3645">
        <v>-123.09089350000001</v>
      </c>
    </row>
    <row r="3646" spans="1:5" x14ac:dyDescent="0.25">
      <c r="A3646" t="s">
        <v>3495</v>
      </c>
      <c r="B3646" t="s">
        <v>2</v>
      </c>
      <c r="C3646" t="s">
        <v>3496</v>
      </c>
      <c r="D3646" t="s">
        <v>2692</v>
      </c>
      <c r="E3646" t="s">
        <v>3174</v>
      </c>
    </row>
    <row r="3648" spans="1:5" x14ac:dyDescent="0.25">
      <c r="A3648" t="s">
        <v>3497</v>
      </c>
    </row>
    <row r="3649" spans="1:3" x14ac:dyDescent="0.25">
      <c r="A3649" t="s">
        <v>2695</v>
      </c>
    </row>
    <row r="3650" spans="1:3" x14ac:dyDescent="0.25">
      <c r="A3650" t="s">
        <v>3498</v>
      </c>
    </row>
    <row r="3651" spans="1:3" x14ac:dyDescent="0.25">
      <c r="A3651" t="s">
        <v>2374</v>
      </c>
    </row>
    <row r="3652" spans="1:3" x14ac:dyDescent="0.25">
      <c r="A3652" t="s">
        <v>2698</v>
      </c>
    </row>
    <row r="3653" spans="1:3" x14ac:dyDescent="0.25">
      <c r="A3653" t="s">
        <v>3499</v>
      </c>
    </row>
    <row r="3655" spans="1:3" x14ac:dyDescent="0.25">
      <c r="A3655" t="s">
        <v>420</v>
      </c>
    </row>
    <row r="3656" spans="1:3" x14ac:dyDescent="0.25">
      <c r="A3656" t="s">
        <v>3500</v>
      </c>
    </row>
    <row r="3657" spans="1:3" x14ac:dyDescent="0.25">
      <c r="A3657" t="s">
        <v>3501</v>
      </c>
      <c r="B3657" t="s">
        <v>3502</v>
      </c>
    </row>
    <row r="3659" spans="1:3" x14ac:dyDescent="0.25">
      <c r="A3659" t="s">
        <v>3503</v>
      </c>
    </row>
    <row r="3660" spans="1:3" x14ac:dyDescent="0.25">
      <c r="A3660" t="s">
        <v>3504</v>
      </c>
    </row>
    <row r="3661" spans="1:3" x14ac:dyDescent="0.25">
      <c r="A3661" t="s">
        <v>274</v>
      </c>
      <c r="B3661" t="s">
        <v>2166</v>
      </c>
      <c r="C3661" t="s">
        <v>426</v>
      </c>
    </row>
    <row r="3662" spans="1:3" x14ac:dyDescent="0.25">
      <c r="A3662" t="s">
        <v>3505</v>
      </c>
    </row>
    <row r="3663" spans="1:3" x14ac:dyDescent="0.25">
      <c r="A3663" t="s">
        <v>3506</v>
      </c>
    </row>
    <row r="3664" spans="1:3" x14ac:dyDescent="0.25">
      <c r="A3664" t="s">
        <v>2707</v>
      </c>
    </row>
    <row r="3665" spans="1:5" x14ac:dyDescent="0.25">
      <c r="A3665" t="s">
        <v>22</v>
      </c>
      <c r="B3665" t="s">
        <v>3507</v>
      </c>
    </row>
    <row r="3666" spans="1:5" x14ac:dyDescent="0.25">
      <c r="A3666" t="s">
        <v>22</v>
      </c>
      <c r="B3666" t="s">
        <v>2709</v>
      </c>
      <c r="C3666" t="s">
        <v>2710</v>
      </c>
      <c r="D3666" t="s">
        <v>2711</v>
      </c>
      <c r="E3666">
        <v>-123.07279610000001</v>
      </c>
    </row>
    <row r="3667" spans="1:5" x14ac:dyDescent="0.25">
      <c r="A3667" t="s">
        <v>3508</v>
      </c>
      <c r="B3667" t="s">
        <v>2</v>
      </c>
      <c r="C3667" t="s">
        <v>3509</v>
      </c>
      <c r="D3667" t="s">
        <v>108</v>
      </c>
    </row>
    <row r="3669" spans="1:5" x14ac:dyDescent="0.25">
      <c r="A3669" t="s">
        <v>3510</v>
      </c>
    </row>
    <row r="3671" spans="1:5" x14ac:dyDescent="0.25">
      <c r="A3671" t="s">
        <v>3511</v>
      </c>
    </row>
    <row r="3672" spans="1:5" x14ac:dyDescent="0.25">
      <c r="A3672" t="s">
        <v>22</v>
      </c>
      <c r="B3672" t="s">
        <v>3512</v>
      </c>
      <c r="C3672" t="s">
        <v>3513</v>
      </c>
      <c r="D3672" t="s">
        <v>3514</v>
      </c>
      <c r="E3672">
        <v>-123.0748864</v>
      </c>
    </row>
    <row r="3673" spans="1:5" x14ac:dyDescent="0.25">
      <c r="A3673" t="s">
        <v>3515</v>
      </c>
      <c r="B3673" t="s">
        <v>2</v>
      </c>
      <c r="C3673" t="s">
        <v>3516</v>
      </c>
      <c r="D3673" t="s">
        <v>204</v>
      </c>
    </row>
    <row r="3675" spans="1:5" x14ac:dyDescent="0.25">
      <c r="A3675" t="s">
        <v>1989</v>
      </c>
    </row>
    <row r="3677" spans="1:5" x14ac:dyDescent="0.25">
      <c r="A3677" t="s">
        <v>1990</v>
      </c>
    </row>
    <row r="3678" spans="1:5" x14ac:dyDescent="0.25">
      <c r="A3678" t="s">
        <v>1991</v>
      </c>
    </row>
    <row r="3680" spans="1:5" x14ac:dyDescent="0.25">
      <c r="A3680" t="s">
        <v>206</v>
      </c>
    </row>
    <row r="3682" spans="1:6" x14ac:dyDescent="0.25">
      <c r="A3682" t="s">
        <v>1992</v>
      </c>
    </row>
    <row r="3683" spans="1:6" x14ac:dyDescent="0.25">
      <c r="A3683" t="s">
        <v>3517</v>
      </c>
    </row>
    <row r="3684" spans="1:6" x14ac:dyDescent="0.25">
      <c r="A3684" t="s">
        <v>629</v>
      </c>
    </row>
    <row r="3685" spans="1:6" x14ac:dyDescent="0.25">
      <c r="A3685" t="s">
        <v>22</v>
      </c>
      <c r="B3685" t="s">
        <v>3518</v>
      </c>
      <c r="C3685" t="s">
        <v>3519</v>
      </c>
      <c r="D3685" t="s">
        <v>3520</v>
      </c>
      <c r="E3685">
        <v>-123.0706337</v>
      </c>
    </row>
    <row r="3686" spans="1:6" x14ac:dyDescent="0.25">
      <c r="A3686" t="s">
        <v>3521</v>
      </c>
      <c r="B3686" t="s">
        <v>2</v>
      </c>
      <c r="C3686" t="s">
        <v>3522</v>
      </c>
      <c r="D3686">
        <v>25</v>
      </c>
      <c r="E3686" t="s">
        <v>3523</v>
      </c>
      <c r="F3686" t="s">
        <v>171</v>
      </c>
    </row>
    <row r="3688" spans="1:6" x14ac:dyDescent="0.25">
      <c r="A3688" t="s">
        <v>3524</v>
      </c>
    </row>
    <row r="3689" spans="1:6" x14ac:dyDescent="0.25">
      <c r="A3689" t="s">
        <v>1500</v>
      </c>
      <c r="B3689" t="s">
        <v>3525</v>
      </c>
    </row>
    <row r="3690" spans="1:6" x14ac:dyDescent="0.25">
      <c r="A3690" t="s">
        <v>3526</v>
      </c>
      <c r="B3690" t="s">
        <v>3527</v>
      </c>
    </row>
    <row r="3691" spans="1:6" x14ac:dyDescent="0.25">
      <c r="A3691" t="s">
        <v>3528</v>
      </c>
    </row>
    <row r="3693" spans="1:6" x14ac:dyDescent="0.25">
      <c r="A3693" t="s">
        <v>182</v>
      </c>
    </row>
    <row r="3695" spans="1:6" x14ac:dyDescent="0.25">
      <c r="A3695" t="s">
        <v>183</v>
      </c>
    </row>
    <row r="3697" spans="1:5" x14ac:dyDescent="0.25">
      <c r="A3697" t="s">
        <v>3529</v>
      </c>
    </row>
    <row r="3698" spans="1:5" x14ac:dyDescent="0.25">
      <c r="A3698" t="s">
        <v>3530</v>
      </c>
    </row>
    <row r="3699" spans="1:5" x14ac:dyDescent="0.25">
      <c r="A3699" t="s">
        <v>3531</v>
      </c>
    </row>
    <row r="3701" spans="1:5" x14ac:dyDescent="0.25">
      <c r="A3701" t="s">
        <v>3532</v>
      </c>
    </row>
    <row r="3702" spans="1:5" x14ac:dyDescent="0.25">
      <c r="A3702" t="s">
        <v>3533</v>
      </c>
    </row>
    <row r="3703" spans="1:5" x14ac:dyDescent="0.25">
      <c r="A3703" t="s">
        <v>3534</v>
      </c>
    </row>
    <row r="3705" spans="1:5" x14ac:dyDescent="0.25">
      <c r="A3705" t="s">
        <v>1512</v>
      </c>
    </row>
    <row r="3707" spans="1:5" x14ac:dyDescent="0.25">
      <c r="A3707" t="s">
        <v>3535</v>
      </c>
    </row>
    <row r="3708" spans="1:5" x14ac:dyDescent="0.25">
      <c r="A3708" t="s">
        <v>64</v>
      </c>
      <c r="B3708" t="s">
        <v>3536</v>
      </c>
    </row>
    <row r="3709" spans="1:5" x14ac:dyDescent="0.25">
      <c r="A3709" t="s">
        <v>22</v>
      </c>
      <c r="B3709" t="s">
        <v>3537</v>
      </c>
      <c r="C3709" t="s">
        <v>3455</v>
      </c>
      <c r="D3709" t="s">
        <v>3456</v>
      </c>
      <c r="E3709">
        <v>-123.04841860000001</v>
      </c>
    </row>
    <row r="3710" spans="1:5" x14ac:dyDescent="0.25">
      <c r="A3710" t="s">
        <v>3538</v>
      </c>
      <c r="B3710" t="s">
        <v>2</v>
      </c>
      <c r="C3710" t="s">
        <v>3539</v>
      </c>
      <c r="D3710" t="s">
        <v>108</v>
      </c>
    </row>
    <row r="3712" spans="1:5" x14ac:dyDescent="0.25">
      <c r="A3712" t="s">
        <v>3540</v>
      </c>
    </row>
    <row r="3714" spans="1:5" x14ac:dyDescent="0.25">
      <c r="A3714" t="s">
        <v>3541</v>
      </c>
    </row>
    <row r="3715" spans="1:5" x14ac:dyDescent="0.25">
      <c r="A3715" t="s">
        <v>189</v>
      </c>
      <c r="B3715" t="s">
        <v>3542</v>
      </c>
      <c r="C3715" t="s">
        <v>3543</v>
      </c>
      <c r="D3715" t="s">
        <v>3544</v>
      </c>
      <c r="E3715">
        <v>-123.0477241</v>
      </c>
    </row>
    <row r="3716" spans="1:5" x14ac:dyDescent="0.25">
      <c r="A3716" t="s">
        <v>3545</v>
      </c>
      <c r="B3716" t="s">
        <v>2</v>
      </c>
      <c r="C3716" t="s">
        <v>3546</v>
      </c>
      <c r="D3716" t="s">
        <v>108</v>
      </c>
    </row>
    <row r="3718" spans="1:5" x14ac:dyDescent="0.25">
      <c r="A3718" t="s">
        <v>3547</v>
      </c>
    </row>
    <row r="3720" spans="1:5" x14ac:dyDescent="0.25">
      <c r="A3720" t="s">
        <v>3548</v>
      </c>
    </row>
    <row r="3721" spans="1:5" x14ac:dyDescent="0.25">
      <c r="A3721" t="s">
        <v>22</v>
      </c>
      <c r="B3721" t="s">
        <v>3549</v>
      </c>
      <c r="C3721" t="s">
        <v>3550</v>
      </c>
      <c r="D3721" t="s">
        <v>3551</v>
      </c>
      <c r="E3721">
        <v>-123.17718120000001</v>
      </c>
    </row>
    <row r="3722" spans="1:5" x14ac:dyDescent="0.25">
      <c r="A3722" t="s">
        <v>3552</v>
      </c>
      <c r="B3722" t="s">
        <v>2</v>
      </c>
      <c r="C3722" t="s">
        <v>3553</v>
      </c>
    </row>
    <row r="3724" spans="1:5" x14ac:dyDescent="0.25">
      <c r="A3724" t="s">
        <v>3554</v>
      </c>
    </row>
    <row r="3726" spans="1:5" x14ac:dyDescent="0.25">
      <c r="A3726" t="s">
        <v>2295</v>
      </c>
    </row>
    <row r="3727" spans="1:5" x14ac:dyDescent="0.25">
      <c r="A3727" t="s">
        <v>2296</v>
      </c>
    </row>
    <row r="3728" spans="1:5" x14ac:dyDescent="0.25">
      <c r="A3728" t="s">
        <v>2297</v>
      </c>
    </row>
    <row r="3729" spans="1:5" x14ac:dyDescent="0.25">
      <c r="A3729" t="s">
        <v>22</v>
      </c>
      <c r="B3729" t="s">
        <v>3555</v>
      </c>
      <c r="C3729" t="s">
        <v>3556</v>
      </c>
      <c r="D3729" t="s">
        <v>3557</v>
      </c>
      <c r="E3729">
        <v>-123.0620921</v>
      </c>
    </row>
    <row r="3730" spans="1:5" x14ac:dyDescent="0.25">
      <c r="A3730" t="s">
        <v>3558</v>
      </c>
      <c r="B3730" t="s">
        <v>2</v>
      </c>
      <c r="C3730" t="s">
        <v>3559</v>
      </c>
    </row>
    <row r="3731" spans="1:5" x14ac:dyDescent="0.25">
      <c r="A3731" t="s">
        <v>3560</v>
      </c>
      <c r="B3731" t="s">
        <v>3561</v>
      </c>
      <c r="C3731" t="s">
        <v>171</v>
      </c>
    </row>
    <row r="3733" spans="1:5" x14ac:dyDescent="0.25">
      <c r="A3733" t="s">
        <v>3562</v>
      </c>
    </row>
    <row r="3734" spans="1:5" x14ac:dyDescent="0.25">
      <c r="A3734" t="s">
        <v>3563</v>
      </c>
      <c r="B3734" t="s">
        <v>2040</v>
      </c>
    </row>
    <row r="3735" spans="1:5" x14ac:dyDescent="0.25">
      <c r="A3735" t="s">
        <v>3564</v>
      </c>
    </row>
    <row r="3736" spans="1:5" x14ac:dyDescent="0.25">
      <c r="A3736" t="s">
        <v>3565</v>
      </c>
    </row>
    <row r="3738" spans="1:5" x14ac:dyDescent="0.25">
      <c r="A3738" t="s">
        <v>182</v>
      </c>
    </row>
    <row r="3740" spans="1:5" x14ac:dyDescent="0.25">
      <c r="A3740" t="s">
        <v>183</v>
      </c>
    </row>
    <row r="3742" spans="1:5" x14ac:dyDescent="0.25">
      <c r="A3742" t="s">
        <v>3566</v>
      </c>
    </row>
    <row r="3743" spans="1:5" x14ac:dyDescent="0.25">
      <c r="A3743" t="s">
        <v>3567</v>
      </c>
    </row>
    <row r="3744" spans="1:5" x14ac:dyDescent="0.25">
      <c r="A3744" t="s">
        <v>3568</v>
      </c>
    </row>
    <row r="3746" spans="1:6" x14ac:dyDescent="0.25">
      <c r="A3746" t="s">
        <v>342</v>
      </c>
      <c r="B3746" t="s">
        <v>957</v>
      </c>
    </row>
    <row r="3748" spans="1:6" x14ac:dyDescent="0.25">
      <c r="A3748" t="s">
        <v>816</v>
      </c>
    </row>
    <row r="3750" spans="1:6" x14ac:dyDescent="0.25">
      <c r="A3750" t="s">
        <v>3569</v>
      </c>
    </row>
    <row r="3751" spans="1:6" x14ac:dyDescent="0.25">
      <c r="A3751" t="s">
        <v>2222</v>
      </c>
    </row>
    <row r="3752" spans="1:6" x14ac:dyDescent="0.25">
      <c r="A3752" t="s">
        <v>939</v>
      </c>
      <c r="B3752" t="s">
        <v>3570</v>
      </c>
      <c r="C3752" t="s">
        <v>3571</v>
      </c>
      <c r="D3752" t="s">
        <v>3572</v>
      </c>
      <c r="E3752">
        <v>-123.0798357</v>
      </c>
    </row>
    <row r="3753" spans="1:6" x14ac:dyDescent="0.25">
      <c r="A3753" t="s">
        <v>3573</v>
      </c>
      <c r="B3753" t="s">
        <v>2</v>
      </c>
      <c r="C3753" t="s">
        <v>3574</v>
      </c>
    </row>
    <row r="3755" spans="1:6" x14ac:dyDescent="0.25">
      <c r="A3755" t="s">
        <v>3575</v>
      </c>
    </row>
    <row r="3757" spans="1:6" x14ac:dyDescent="0.25">
      <c r="A3757" t="s">
        <v>3576</v>
      </c>
      <c r="B3757" t="s">
        <v>3577</v>
      </c>
      <c r="C3757" t="s">
        <v>567</v>
      </c>
      <c r="D3757" t="s">
        <v>2089</v>
      </c>
      <c r="E3757" t="s">
        <v>3578</v>
      </c>
      <c r="F3757" t="s">
        <v>2311</v>
      </c>
    </row>
    <row r="3759" spans="1:6" x14ac:dyDescent="0.25">
      <c r="A3759" t="s">
        <v>3579</v>
      </c>
    </row>
    <row r="3761" spans="1:5" x14ac:dyDescent="0.25">
      <c r="A3761" t="s">
        <v>3580</v>
      </c>
    </row>
    <row r="3763" spans="1:5" x14ac:dyDescent="0.25">
      <c r="A3763" t="s">
        <v>1278</v>
      </c>
      <c r="B3763" t="s">
        <v>99</v>
      </c>
      <c r="C3763" t="s">
        <v>727</v>
      </c>
      <c r="D3763" t="s">
        <v>101</v>
      </c>
      <c r="E3763" t="s">
        <v>3581</v>
      </c>
    </row>
    <row r="3764" spans="1:5" x14ac:dyDescent="0.25">
      <c r="A3764" t="s">
        <v>22</v>
      </c>
      <c r="B3764" t="s">
        <v>3582</v>
      </c>
    </row>
    <row r="3765" spans="1:5" x14ac:dyDescent="0.25">
      <c r="A3765" t="s">
        <v>3583</v>
      </c>
    </row>
    <row r="3766" spans="1:5" x14ac:dyDescent="0.25">
      <c r="A3766" t="s">
        <v>22</v>
      </c>
      <c r="B3766" t="s">
        <v>3584</v>
      </c>
      <c r="C3766" t="s">
        <v>2276</v>
      </c>
      <c r="D3766" t="s">
        <v>2277</v>
      </c>
      <c r="E3766">
        <v>-123.1378345</v>
      </c>
    </row>
    <row r="3767" spans="1:5" x14ac:dyDescent="0.25">
      <c r="A3767" t="s">
        <v>3585</v>
      </c>
      <c r="B3767" t="s">
        <v>2</v>
      </c>
      <c r="C3767" t="s">
        <v>3586</v>
      </c>
    </row>
    <row r="3769" spans="1:5" x14ac:dyDescent="0.25">
      <c r="A3769" t="s">
        <v>1353</v>
      </c>
    </row>
    <row r="3770" spans="1:5" x14ac:dyDescent="0.25">
      <c r="A3770" t="s">
        <v>3587</v>
      </c>
    </row>
    <row r="3771" spans="1:5" x14ac:dyDescent="0.25">
      <c r="A3771" t="e">
        <f>- modifications to fire alarm system and devices as shown on electrical drawings</f>
        <v>#NAME?</v>
      </c>
    </row>
    <row r="3772" spans="1:5" x14ac:dyDescent="0.25">
      <c r="A3772" t="e">
        <f>- remove water curtain</f>
        <v>#NAME?</v>
      </c>
    </row>
    <row r="3775" spans="1:5" x14ac:dyDescent="0.25">
      <c r="A3775" t="s">
        <v>3588</v>
      </c>
    </row>
    <row r="3776" spans="1:5" x14ac:dyDescent="0.25">
      <c r="A3776" t="s">
        <v>3589</v>
      </c>
    </row>
    <row r="3777" spans="1:5" x14ac:dyDescent="0.25">
      <c r="A3777" t="s">
        <v>22</v>
      </c>
      <c r="B3777" t="s">
        <v>3590</v>
      </c>
    </row>
    <row r="3778" spans="1:5" x14ac:dyDescent="0.25">
      <c r="A3778" t="s">
        <v>3591</v>
      </c>
    </row>
    <row r="3779" spans="1:5" x14ac:dyDescent="0.25">
      <c r="A3779" t="s">
        <v>226</v>
      </c>
      <c r="B3779" t="s">
        <v>3592</v>
      </c>
      <c r="C3779" t="s">
        <v>3593</v>
      </c>
      <c r="D3779" t="s">
        <v>3594</v>
      </c>
      <c r="E3779">
        <v>-123.1170204</v>
      </c>
    </row>
    <row r="3780" spans="1:5" x14ac:dyDescent="0.25">
      <c r="A3780" t="s">
        <v>3595</v>
      </c>
      <c r="B3780" t="s">
        <v>2</v>
      </c>
      <c r="C3780" t="s">
        <v>3596</v>
      </c>
    </row>
    <row r="3782" spans="1:5" x14ac:dyDescent="0.25">
      <c r="A3782" t="s">
        <v>3597</v>
      </c>
      <c r="B3782" t="s">
        <v>3598</v>
      </c>
      <c r="C3782" t="s">
        <v>2326</v>
      </c>
    </row>
    <row r="3784" spans="1:5" x14ac:dyDescent="0.25">
      <c r="A3784" t="s">
        <v>3599</v>
      </c>
    </row>
    <row r="3786" spans="1:5" x14ac:dyDescent="0.25">
      <c r="A3786" t="s">
        <v>3600</v>
      </c>
    </row>
    <row r="3788" spans="1:5" x14ac:dyDescent="0.25">
      <c r="A3788" t="s">
        <v>3601</v>
      </c>
    </row>
    <row r="3790" spans="1:5" x14ac:dyDescent="0.25">
      <c r="A3790" t="s">
        <v>3602</v>
      </c>
      <c r="B3790" t="s">
        <v>3603</v>
      </c>
    </row>
    <row r="3791" spans="1:5" x14ac:dyDescent="0.25">
      <c r="A3791" t="s">
        <v>22</v>
      </c>
      <c r="B3791" t="s">
        <v>3604</v>
      </c>
    </row>
    <row r="3792" spans="1:5" x14ac:dyDescent="0.25">
      <c r="A3792" t="s">
        <v>226</v>
      </c>
      <c r="B3792" t="s">
        <v>3605</v>
      </c>
      <c r="C3792" t="s">
        <v>3606</v>
      </c>
      <c r="D3792" t="s">
        <v>3607</v>
      </c>
      <c r="E3792">
        <v>-123.0656554</v>
      </c>
    </row>
    <row r="3793" spans="1:7" x14ac:dyDescent="0.25">
      <c r="A3793" t="s">
        <v>3608</v>
      </c>
      <c r="B3793" t="s">
        <v>2</v>
      </c>
      <c r="C3793" t="s">
        <v>3609</v>
      </c>
      <c r="D3793">
        <v>12</v>
      </c>
      <c r="E3793" t="s">
        <v>3610</v>
      </c>
      <c r="F3793" t="s">
        <v>330</v>
      </c>
      <c r="G3793" t="s">
        <v>171</v>
      </c>
    </row>
    <row r="3795" spans="1:7" x14ac:dyDescent="0.25">
      <c r="A3795" t="s">
        <v>3611</v>
      </c>
    </row>
    <row r="3797" spans="1:7" x14ac:dyDescent="0.25">
      <c r="A3797" t="s">
        <v>182</v>
      </c>
    </row>
    <row r="3799" spans="1:7" x14ac:dyDescent="0.25">
      <c r="A3799" t="s">
        <v>2348</v>
      </c>
    </row>
    <row r="3800" spans="1:7" x14ac:dyDescent="0.25">
      <c r="A3800" t="s">
        <v>173</v>
      </c>
    </row>
    <row r="3801" spans="1:7" x14ac:dyDescent="0.25">
      <c r="A3801" t="s">
        <v>438</v>
      </c>
    </row>
    <row r="3802" spans="1:7" x14ac:dyDescent="0.25">
      <c r="A3802" t="s">
        <v>2349</v>
      </c>
    </row>
    <row r="3803" spans="1:7" x14ac:dyDescent="0.25">
      <c r="A3803" t="s">
        <v>2350</v>
      </c>
    </row>
    <row r="3804" spans="1:7" x14ac:dyDescent="0.25">
      <c r="A3804" t="s">
        <v>3612</v>
      </c>
    </row>
    <row r="3806" spans="1:7" x14ac:dyDescent="0.25">
      <c r="A3806" t="s">
        <v>340</v>
      </c>
    </row>
    <row r="3808" spans="1:7" x14ac:dyDescent="0.25">
      <c r="A3808" t="s">
        <v>3049</v>
      </c>
    </row>
    <row r="3809" spans="1:5" x14ac:dyDescent="0.25">
      <c r="A3809" t="s">
        <v>3613</v>
      </c>
    </row>
    <row r="3811" spans="1:5" x14ac:dyDescent="0.25">
      <c r="A3811" t="s">
        <v>707</v>
      </c>
    </row>
    <row r="3814" spans="1:5" x14ac:dyDescent="0.25">
      <c r="A3814" t="s">
        <v>3614</v>
      </c>
    </row>
    <row r="3816" spans="1:5" x14ac:dyDescent="0.25">
      <c r="A3816" t="s">
        <v>2353</v>
      </c>
    </row>
    <row r="3817" spans="1:5" x14ac:dyDescent="0.25">
      <c r="A3817" t="s">
        <v>110</v>
      </c>
      <c r="B3817" t="s">
        <v>3615</v>
      </c>
      <c r="C3817" t="s">
        <v>2355</v>
      </c>
      <c r="D3817" t="s">
        <v>2356</v>
      </c>
      <c r="E3817">
        <v>-123.16508690000001</v>
      </c>
    </row>
    <row r="3818" spans="1:5" x14ac:dyDescent="0.25">
      <c r="A3818" t="s">
        <v>3616</v>
      </c>
      <c r="B3818" t="s">
        <v>2</v>
      </c>
      <c r="C3818" t="s">
        <v>3617</v>
      </c>
    </row>
    <row r="3820" spans="1:5" x14ac:dyDescent="0.25">
      <c r="A3820" t="s">
        <v>3618</v>
      </c>
      <c r="B3820">
        <v>2021</v>
      </c>
    </row>
    <row r="3822" spans="1:5" x14ac:dyDescent="0.25">
      <c r="A3822" t="s">
        <v>533</v>
      </c>
    </row>
    <row r="3823" spans="1:5" x14ac:dyDescent="0.25">
      <c r="A3823" t="s">
        <v>3619</v>
      </c>
    </row>
    <row r="3824" spans="1:5" x14ac:dyDescent="0.25">
      <c r="A3824" t="s">
        <v>3620</v>
      </c>
    </row>
    <row r="3825" spans="1:6" x14ac:dyDescent="0.25">
      <c r="A3825" t="s">
        <v>645</v>
      </c>
      <c r="B3825" t="s">
        <v>3621</v>
      </c>
    </row>
    <row r="3826" spans="1:6" x14ac:dyDescent="0.25">
      <c r="A3826" t="s">
        <v>678</v>
      </c>
      <c r="B3826" t="s">
        <v>3622</v>
      </c>
      <c r="C3826" t="s">
        <v>3623</v>
      </c>
      <c r="D3826" t="s">
        <v>3624</v>
      </c>
      <c r="E3826">
        <v>-123.105966</v>
      </c>
    </row>
    <row r="3827" spans="1:6" x14ac:dyDescent="0.25">
      <c r="A3827" t="s">
        <v>3625</v>
      </c>
      <c r="B3827" t="s">
        <v>2</v>
      </c>
      <c r="C3827" t="s">
        <v>3626</v>
      </c>
    </row>
    <row r="3829" spans="1:6" x14ac:dyDescent="0.25">
      <c r="A3829" t="s">
        <v>3627</v>
      </c>
      <c r="B3829" t="s">
        <v>3628</v>
      </c>
      <c r="C3829" t="s">
        <v>3629</v>
      </c>
      <c r="D3829" t="s">
        <v>3630</v>
      </c>
      <c r="E3829" t="s">
        <v>3631</v>
      </c>
      <c r="F3829" t="s">
        <v>3632</v>
      </c>
    </row>
    <row r="3831" spans="1:6" x14ac:dyDescent="0.25">
      <c r="A3831" t="s">
        <v>3633</v>
      </c>
      <c r="B3831" t="s">
        <v>3634</v>
      </c>
    </row>
    <row r="3832" spans="1:6" x14ac:dyDescent="0.25">
      <c r="A3832" t="s">
        <v>22</v>
      </c>
      <c r="B3832" t="s">
        <v>3635</v>
      </c>
    </row>
    <row r="3833" spans="1:6" x14ac:dyDescent="0.25">
      <c r="A3833" t="s">
        <v>22</v>
      </c>
      <c r="B3833" t="s">
        <v>3636</v>
      </c>
      <c r="C3833" t="s">
        <v>3637</v>
      </c>
      <c r="D3833" t="s">
        <v>3638</v>
      </c>
      <c r="E3833">
        <v>-123.08714639999999</v>
      </c>
    </row>
    <row r="3834" spans="1:6" x14ac:dyDescent="0.25">
      <c r="A3834" t="s">
        <v>3639</v>
      </c>
      <c r="B3834" t="s">
        <v>2</v>
      </c>
      <c r="C3834" t="s">
        <v>3640</v>
      </c>
    </row>
    <row r="3836" spans="1:6" x14ac:dyDescent="0.25">
      <c r="A3836" t="s">
        <v>3641</v>
      </c>
    </row>
    <row r="3838" spans="1:6" x14ac:dyDescent="0.25">
      <c r="A3838" t="s">
        <v>141</v>
      </c>
    </row>
    <row r="3839" spans="1:6" x14ac:dyDescent="0.25">
      <c r="A3839" t="s">
        <v>3642</v>
      </c>
      <c r="B3839" t="s">
        <v>504</v>
      </c>
      <c r="C3839" t="s">
        <v>3643</v>
      </c>
    </row>
    <row r="3841" spans="1:5" x14ac:dyDescent="0.25">
      <c r="A3841" t="s">
        <v>3644</v>
      </c>
      <c r="B3841">
        <v>2022</v>
      </c>
    </row>
    <row r="3843" spans="1:5" x14ac:dyDescent="0.25">
      <c r="A3843" t="s">
        <v>533</v>
      </c>
    </row>
    <row r="3844" spans="1:5" x14ac:dyDescent="0.25">
      <c r="A3844" t="s">
        <v>3645</v>
      </c>
    </row>
    <row r="3845" spans="1:5" x14ac:dyDescent="0.25">
      <c r="A3845" t="s">
        <v>22</v>
      </c>
      <c r="B3845" t="s">
        <v>3646</v>
      </c>
    </row>
    <row r="3846" spans="1:5" x14ac:dyDescent="0.25">
      <c r="A3846" t="s">
        <v>22</v>
      </c>
      <c r="B3846" t="s">
        <v>3647</v>
      </c>
      <c r="C3846" t="s">
        <v>3648</v>
      </c>
      <c r="D3846" t="s">
        <v>3649</v>
      </c>
      <c r="E3846">
        <v>-123.108396</v>
      </c>
    </row>
    <row r="3847" spans="1:5" x14ac:dyDescent="0.25">
      <c r="A3847" t="s">
        <v>3650</v>
      </c>
      <c r="B3847" t="s">
        <v>2</v>
      </c>
      <c r="C3847" t="s">
        <v>3651</v>
      </c>
    </row>
    <row r="3849" spans="1:5" x14ac:dyDescent="0.25">
      <c r="A3849" t="s">
        <v>3652</v>
      </c>
    </row>
    <row r="3851" spans="1:5" x14ac:dyDescent="0.25">
      <c r="A3851" t="s">
        <v>3653</v>
      </c>
    </row>
    <row r="3853" spans="1:5" x14ac:dyDescent="0.25">
      <c r="A3853" t="s">
        <v>3654</v>
      </c>
    </row>
    <row r="3855" spans="1:5" x14ac:dyDescent="0.25">
      <c r="A3855" t="s">
        <v>3655</v>
      </c>
    </row>
    <row r="3856" spans="1:5" x14ac:dyDescent="0.25">
      <c r="A3856" t="s">
        <v>22</v>
      </c>
      <c r="B3856" t="s">
        <v>3646</v>
      </c>
    </row>
    <row r="3857" spans="1:5" x14ac:dyDescent="0.25">
      <c r="A3857" t="s">
        <v>22</v>
      </c>
      <c r="B3857" t="s">
        <v>3656</v>
      </c>
      <c r="C3857" t="s">
        <v>3657</v>
      </c>
      <c r="D3857" t="s">
        <v>3658</v>
      </c>
      <c r="E3857">
        <v>-123.11385370000001</v>
      </c>
    </row>
    <row r="3858" spans="1:5" x14ac:dyDescent="0.25">
      <c r="A3858" t="s">
        <v>3659</v>
      </c>
      <c r="B3858" t="s">
        <v>2</v>
      </c>
      <c r="C3858" t="s">
        <v>3660</v>
      </c>
      <c r="D3858" t="s">
        <v>3661</v>
      </c>
    </row>
    <row r="3859" spans="1:5" x14ac:dyDescent="0.25">
      <c r="A3859" t="s">
        <v>3662</v>
      </c>
      <c r="B3859" t="s">
        <v>3663</v>
      </c>
    </row>
    <row r="3861" spans="1:5" x14ac:dyDescent="0.25">
      <c r="A3861" t="s">
        <v>3664</v>
      </c>
    </row>
    <row r="3862" spans="1:5" x14ac:dyDescent="0.25">
      <c r="A3862" t="s">
        <v>22</v>
      </c>
      <c r="B3862" t="s">
        <v>2416</v>
      </c>
    </row>
    <row r="3863" spans="1:5" x14ac:dyDescent="0.25">
      <c r="A3863" t="s">
        <v>2417</v>
      </c>
    </row>
    <row r="3864" spans="1:5" x14ac:dyDescent="0.25">
      <c r="A3864" t="s">
        <v>22</v>
      </c>
      <c r="B3864" t="s">
        <v>3665</v>
      </c>
      <c r="C3864" t="s">
        <v>3666</v>
      </c>
      <c r="D3864" t="s">
        <v>3667</v>
      </c>
      <c r="E3864">
        <v>-123.035866</v>
      </c>
    </row>
    <row r="3865" spans="1:5" x14ac:dyDescent="0.25">
      <c r="A3865" t="s">
        <v>3668</v>
      </c>
      <c r="B3865" t="s">
        <v>2</v>
      </c>
      <c r="C3865" t="s">
        <v>3669</v>
      </c>
      <c r="D3865" t="s">
        <v>3670</v>
      </c>
    </row>
    <row r="3866" spans="1:5" x14ac:dyDescent="0.25">
      <c r="A3866" t="s">
        <v>3671</v>
      </c>
      <c r="B3866" t="s">
        <v>3663</v>
      </c>
    </row>
    <row r="3868" spans="1:5" x14ac:dyDescent="0.25">
      <c r="A3868" t="s">
        <v>3664</v>
      </c>
    </row>
    <row r="3869" spans="1:5" x14ac:dyDescent="0.25">
      <c r="A3869" t="s">
        <v>22</v>
      </c>
      <c r="B3869" t="s">
        <v>2416</v>
      </c>
    </row>
    <row r="3870" spans="1:5" x14ac:dyDescent="0.25">
      <c r="A3870" t="s">
        <v>2417</v>
      </c>
    </row>
    <row r="3871" spans="1:5" x14ac:dyDescent="0.25">
      <c r="A3871" t="s">
        <v>22</v>
      </c>
      <c r="B3871" t="s">
        <v>3672</v>
      </c>
      <c r="C3871" t="s">
        <v>3673</v>
      </c>
      <c r="D3871" t="s">
        <v>3674</v>
      </c>
      <c r="E3871">
        <v>-123.0360233</v>
      </c>
    </row>
    <row r="3872" spans="1:5" x14ac:dyDescent="0.25">
      <c r="A3872" t="s">
        <v>3675</v>
      </c>
      <c r="B3872" t="s">
        <v>2</v>
      </c>
      <c r="C3872" t="s">
        <v>3676</v>
      </c>
      <c r="D3872" t="s">
        <v>204</v>
      </c>
    </row>
    <row r="3874" spans="1:5" x14ac:dyDescent="0.25">
      <c r="A3874" t="s">
        <v>3677</v>
      </c>
    </row>
    <row r="3876" spans="1:5" x14ac:dyDescent="0.25">
      <c r="A3876" t="s">
        <v>206</v>
      </c>
    </row>
    <row r="3878" spans="1:5" x14ac:dyDescent="0.25">
      <c r="A3878" t="s">
        <v>207</v>
      </c>
    </row>
    <row r="3879" spans="1:5" x14ac:dyDescent="0.25">
      <c r="A3879" t="s">
        <v>208</v>
      </c>
    </row>
    <row r="3880" spans="1:5" x14ac:dyDescent="0.25">
      <c r="A3880" t="s">
        <v>3678</v>
      </c>
    </row>
    <row r="3881" spans="1:5" x14ac:dyDescent="0.25">
      <c r="A3881" t="s">
        <v>226</v>
      </c>
      <c r="B3881" t="s">
        <v>3679</v>
      </c>
    </row>
    <row r="3882" spans="1:5" x14ac:dyDescent="0.25">
      <c r="A3882" t="s">
        <v>3680</v>
      </c>
    </row>
    <row r="3883" spans="1:5" x14ac:dyDescent="0.25">
      <c r="A3883" t="s">
        <v>226</v>
      </c>
      <c r="B3883" t="s">
        <v>3681</v>
      </c>
      <c r="C3883" t="s">
        <v>346</v>
      </c>
      <c r="D3883" t="s">
        <v>347</v>
      </c>
      <c r="E3883">
        <v>-123.1919784</v>
      </c>
    </row>
    <row r="3884" spans="1:5" x14ac:dyDescent="0.25">
      <c r="A3884" t="s">
        <v>3682</v>
      </c>
      <c r="B3884" t="s">
        <v>2</v>
      </c>
      <c r="C3884" t="s">
        <v>3683</v>
      </c>
    </row>
    <row r="3886" spans="1:5" x14ac:dyDescent="0.25">
      <c r="A3886" t="s">
        <v>3684</v>
      </c>
      <c r="B3886" t="s">
        <v>3685</v>
      </c>
      <c r="C3886" t="s">
        <v>171</v>
      </c>
    </row>
    <row r="3888" spans="1:5" x14ac:dyDescent="0.25">
      <c r="A3888" t="s">
        <v>3686</v>
      </c>
      <c r="B3888" t="s">
        <v>3687</v>
      </c>
    </row>
    <row r="3889" spans="1:2" x14ac:dyDescent="0.25">
      <c r="A3889" t="s">
        <v>3688</v>
      </c>
      <c r="B3889" t="s">
        <v>3689</v>
      </c>
    </row>
    <row r="3890" spans="1:2" x14ac:dyDescent="0.25">
      <c r="A3890" t="s">
        <v>3690</v>
      </c>
      <c r="B3890" t="s">
        <v>3691</v>
      </c>
    </row>
    <row r="3891" spans="1:2" x14ac:dyDescent="0.25">
      <c r="A3891" t="s">
        <v>3692</v>
      </c>
    </row>
    <row r="3893" spans="1:2" x14ac:dyDescent="0.25">
      <c r="A3893" t="s">
        <v>1384</v>
      </c>
    </row>
    <row r="3895" spans="1:2" x14ac:dyDescent="0.25">
      <c r="A3895" t="s">
        <v>183</v>
      </c>
    </row>
    <row r="3897" spans="1:2" x14ac:dyDescent="0.25">
      <c r="A3897" t="s">
        <v>267</v>
      </c>
    </row>
    <row r="3898" spans="1:2" x14ac:dyDescent="0.25">
      <c r="A3898" t="s">
        <v>3693</v>
      </c>
    </row>
    <row r="3900" spans="1:2" x14ac:dyDescent="0.25">
      <c r="A3900" t="s">
        <v>269</v>
      </c>
    </row>
    <row r="3901" spans="1:2" x14ac:dyDescent="0.25">
      <c r="A3901" t="s">
        <v>3694</v>
      </c>
    </row>
    <row r="3903" spans="1:2" x14ac:dyDescent="0.25">
      <c r="A3903" t="s">
        <v>271</v>
      </c>
    </row>
    <row r="3905" spans="1:5" x14ac:dyDescent="0.25">
      <c r="A3905" t="s">
        <v>3695</v>
      </c>
    </row>
    <row r="3906" spans="1:5" x14ac:dyDescent="0.25">
      <c r="A3906" t="s">
        <v>3696</v>
      </c>
      <c r="B3906" t="s">
        <v>3697</v>
      </c>
    </row>
    <row r="3907" spans="1:5" x14ac:dyDescent="0.25">
      <c r="A3907" t="s">
        <v>226</v>
      </c>
      <c r="B3907" t="s">
        <v>3698</v>
      </c>
      <c r="C3907" t="s">
        <v>3699</v>
      </c>
      <c r="D3907" t="s">
        <v>3700</v>
      </c>
      <c r="E3907">
        <v>-123.05056449999999</v>
      </c>
    </row>
    <row r="3908" spans="1:5" x14ac:dyDescent="0.25">
      <c r="A3908" t="s">
        <v>3701</v>
      </c>
      <c r="B3908" t="s">
        <v>2</v>
      </c>
      <c r="C3908" t="s">
        <v>3702</v>
      </c>
    </row>
    <row r="3910" spans="1:5" x14ac:dyDescent="0.25">
      <c r="A3910" t="s">
        <v>150</v>
      </c>
      <c r="B3910" t="s">
        <v>151</v>
      </c>
    </row>
    <row r="3912" spans="1:5" x14ac:dyDescent="0.25">
      <c r="A3912" t="s">
        <v>152</v>
      </c>
      <c r="B3912" t="s">
        <v>3703</v>
      </c>
    </row>
    <row r="3913" spans="1:5" x14ac:dyDescent="0.25">
      <c r="A3913" t="s">
        <v>22</v>
      </c>
      <c r="B3913" t="s">
        <v>3704</v>
      </c>
      <c r="C3913" t="s">
        <v>3705</v>
      </c>
      <c r="D3913" t="s">
        <v>3706</v>
      </c>
      <c r="E3913">
        <v>-123.0501817</v>
      </c>
    </row>
    <row r="3914" spans="1:5" x14ac:dyDescent="0.25">
      <c r="A3914" t="s">
        <v>3707</v>
      </c>
      <c r="B3914" t="s">
        <v>2</v>
      </c>
      <c r="C3914" t="s">
        <v>3708</v>
      </c>
    </row>
    <row r="3915" spans="1:5" x14ac:dyDescent="0.25">
      <c r="A3915" t="s">
        <v>3709</v>
      </c>
    </row>
    <row r="3917" spans="1:5" x14ac:dyDescent="0.25">
      <c r="A3917" t="s">
        <v>2491</v>
      </c>
    </row>
    <row r="3919" spans="1:5" x14ac:dyDescent="0.25">
      <c r="A3919" t="s">
        <v>2492</v>
      </c>
      <c r="B3919" t="s">
        <v>2493</v>
      </c>
    </row>
    <row r="3920" spans="1:5" x14ac:dyDescent="0.25">
      <c r="A3920" t="s">
        <v>2494</v>
      </c>
      <c r="B3920" t="s">
        <v>2495</v>
      </c>
      <c r="C3920" t="s">
        <v>2496</v>
      </c>
      <c r="D3920" t="s">
        <v>2497</v>
      </c>
      <c r="E3920">
        <v>-123.12195029999999</v>
      </c>
    </row>
    <row r="3921" spans="1:5" x14ac:dyDescent="0.25">
      <c r="A3921" t="s">
        <v>3710</v>
      </c>
      <c r="B3921" t="s">
        <v>2</v>
      </c>
      <c r="C3921" t="s">
        <v>3711</v>
      </c>
      <c r="D3921" t="s">
        <v>108</v>
      </c>
    </row>
    <row r="3923" spans="1:5" x14ac:dyDescent="0.25">
      <c r="A3923" t="s">
        <v>3712</v>
      </c>
    </row>
    <row r="3924" spans="1:5" x14ac:dyDescent="0.25">
      <c r="A3924" t="s">
        <v>361</v>
      </c>
      <c r="B3924" t="s">
        <v>3713</v>
      </c>
      <c r="C3924" t="s">
        <v>3714</v>
      </c>
      <c r="D3924" t="s">
        <v>3715</v>
      </c>
      <c r="E3924">
        <v>-123.0798621</v>
      </c>
    </row>
    <row r="3925" spans="1:5" x14ac:dyDescent="0.25">
      <c r="A3925" t="s">
        <v>3716</v>
      </c>
      <c r="B3925" t="s">
        <v>2</v>
      </c>
      <c r="C3925" t="s">
        <v>3717</v>
      </c>
      <c r="D3925" t="s">
        <v>2129</v>
      </c>
      <c r="E3925" t="s">
        <v>235</v>
      </c>
    </row>
    <row r="3927" spans="1:5" x14ac:dyDescent="0.25">
      <c r="A3927" t="s">
        <v>236</v>
      </c>
    </row>
    <row r="3929" spans="1:5" x14ac:dyDescent="0.25">
      <c r="A3929" t="s">
        <v>3718</v>
      </c>
    </row>
    <row r="3930" spans="1:5" x14ac:dyDescent="0.25">
      <c r="A3930" t="s">
        <v>3719</v>
      </c>
    </row>
    <row r="3931" spans="1:5" x14ac:dyDescent="0.25">
      <c r="A3931" t="s">
        <v>238</v>
      </c>
    </row>
    <row r="3932" spans="1:5" x14ac:dyDescent="0.25">
      <c r="A3932" t="s">
        <v>3720</v>
      </c>
      <c r="B3932" t="s">
        <v>3721</v>
      </c>
    </row>
    <row r="3933" spans="1:5" x14ac:dyDescent="0.25">
      <c r="A3933" t="s">
        <v>3722</v>
      </c>
    </row>
    <row r="3934" spans="1:5" x14ac:dyDescent="0.25">
      <c r="A3934" t="s">
        <v>3723</v>
      </c>
    </row>
    <row r="3935" spans="1:5" x14ac:dyDescent="0.25">
      <c r="A3935" t="s">
        <v>3724</v>
      </c>
    </row>
    <row r="3937" spans="1:2" x14ac:dyDescent="0.25">
      <c r="A3937" t="s">
        <v>243</v>
      </c>
      <c r="B3937" t="s">
        <v>244</v>
      </c>
    </row>
    <row r="3939" spans="1:2" x14ac:dyDescent="0.25">
      <c r="A3939" t="s">
        <v>183</v>
      </c>
    </row>
    <row r="3941" spans="1:2" x14ac:dyDescent="0.25">
      <c r="A3941" t="s">
        <v>3725</v>
      </c>
    </row>
    <row r="3942" spans="1:2" x14ac:dyDescent="0.25">
      <c r="A3942" t="s">
        <v>3726</v>
      </c>
    </row>
    <row r="3943" spans="1:2" x14ac:dyDescent="0.25">
      <c r="A3943" t="s">
        <v>3727</v>
      </c>
    </row>
    <row r="3945" spans="1:2" x14ac:dyDescent="0.25">
      <c r="A3945" t="s">
        <v>3226</v>
      </c>
    </row>
    <row r="3947" spans="1:2" x14ac:dyDescent="0.25">
      <c r="A3947" t="s">
        <v>248</v>
      </c>
    </row>
    <row r="3949" spans="1:2" x14ac:dyDescent="0.25">
      <c r="A3949" t="s">
        <v>3728</v>
      </c>
    </row>
    <row r="3951" spans="1:2" x14ac:dyDescent="0.25">
      <c r="A3951" t="s">
        <v>1158</v>
      </c>
    </row>
    <row r="3953" spans="1:7" x14ac:dyDescent="0.25">
      <c r="A3953" t="s">
        <v>3729</v>
      </c>
    </row>
    <row r="3954" spans="1:7" x14ac:dyDescent="0.25">
      <c r="A3954" t="s">
        <v>123</v>
      </c>
      <c r="B3954" t="s">
        <v>3730</v>
      </c>
      <c r="C3954" t="s">
        <v>3731</v>
      </c>
      <c r="D3954" t="s">
        <v>3732</v>
      </c>
      <c r="E3954">
        <v>-123.09438900000001</v>
      </c>
    </row>
    <row r="3955" spans="1:7" x14ac:dyDescent="0.25">
      <c r="A3955" t="s">
        <v>3733</v>
      </c>
      <c r="B3955" t="s">
        <v>2</v>
      </c>
      <c r="C3955" t="s">
        <v>3734</v>
      </c>
    </row>
    <row r="3957" spans="1:7" x14ac:dyDescent="0.25">
      <c r="A3957" t="s">
        <v>3735</v>
      </c>
      <c r="B3957" t="s">
        <v>3736</v>
      </c>
      <c r="C3957" t="s">
        <v>3737</v>
      </c>
      <c r="D3957" t="s">
        <v>780</v>
      </c>
      <c r="E3957" t="s">
        <v>571</v>
      </c>
      <c r="F3957" t="s">
        <v>3738</v>
      </c>
      <c r="G3957" t="s">
        <v>3739</v>
      </c>
    </row>
    <row r="3959" spans="1:7" x14ac:dyDescent="0.25">
      <c r="A3959" t="s">
        <v>3740</v>
      </c>
    </row>
    <row r="3960" spans="1:7" x14ac:dyDescent="0.25">
      <c r="A3960" t="s">
        <v>3741</v>
      </c>
    </row>
    <row r="3961" spans="1:7" x14ac:dyDescent="0.25">
      <c r="A3961" t="s">
        <v>3742</v>
      </c>
    </row>
    <row r="3963" spans="1:7" x14ac:dyDescent="0.25">
      <c r="A3963" t="s">
        <v>318</v>
      </c>
    </row>
    <row r="3965" spans="1:7" x14ac:dyDescent="0.25">
      <c r="A3965" t="s">
        <v>3743</v>
      </c>
      <c r="B3965" t="s">
        <v>3744</v>
      </c>
    </row>
    <row r="3966" spans="1:7" x14ac:dyDescent="0.25">
      <c r="A3966" t="s">
        <v>22</v>
      </c>
      <c r="B3966" t="s">
        <v>3745</v>
      </c>
      <c r="C3966" t="s">
        <v>3746</v>
      </c>
      <c r="D3966" t="s">
        <v>3747</v>
      </c>
      <c r="E3966">
        <v>-123.1386497</v>
      </c>
    </row>
    <row r="3967" spans="1:7" x14ac:dyDescent="0.25">
      <c r="A3967" t="s">
        <v>3748</v>
      </c>
      <c r="B3967" t="s">
        <v>2</v>
      </c>
      <c r="C3967" t="s">
        <v>3749</v>
      </c>
    </row>
    <row r="3969" spans="1:5" x14ac:dyDescent="0.25">
      <c r="A3969" t="s">
        <v>3750</v>
      </c>
    </row>
    <row r="3971" spans="1:5" x14ac:dyDescent="0.25">
      <c r="A3971" t="s">
        <v>3751</v>
      </c>
    </row>
    <row r="3972" spans="1:5" x14ac:dyDescent="0.25">
      <c r="A3972" t="s">
        <v>3752</v>
      </c>
    </row>
    <row r="3973" spans="1:5" x14ac:dyDescent="0.25">
      <c r="A3973" t="s">
        <v>3742</v>
      </c>
    </row>
    <row r="3975" spans="1:5" x14ac:dyDescent="0.25">
      <c r="A3975" t="s">
        <v>3753</v>
      </c>
    </row>
    <row r="3977" spans="1:5" x14ac:dyDescent="0.25">
      <c r="A3977" t="s">
        <v>3754</v>
      </c>
    </row>
    <row r="3979" spans="1:5" x14ac:dyDescent="0.25">
      <c r="A3979" t="s">
        <v>3755</v>
      </c>
    </row>
    <row r="3981" spans="1:5" x14ac:dyDescent="0.25">
      <c r="A3981" t="s">
        <v>3756</v>
      </c>
    </row>
    <row r="3983" spans="1:5" x14ac:dyDescent="0.25">
      <c r="A3983" t="s">
        <v>3757</v>
      </c>
    </row>
    <row r="3984" spans="1:5" x14ac:dyDescent="0.25">
      <c r="A3984" t="s">
        <v>22</v>
      </c>
      <c r="B3984" t="s">
        <v>3758</v>
      </c>
      <c r="C3984" t="s">
        <v>3759</v>
      </c>
      <c r="D3984" t="s">
        <v>3760</v>
      </c>
      <c r="E3984">
        <v>-123.12547480000001</v>
      </c>
    </row>
    <row r="3985" spans="1:6" x14ac:dyDescent="0.25">
      <c r="A3985" t="s">
        <v>3761</v>
      </c>
      <c r="B3985" t="s">
        <v>2</v>
      </c>
      <c r="C3985" t="s">
        <v>3762</v>
      </c>
    </row>
    <row r="3986" spans="1:6" x14ac:dyDescent="0.25">
      <c r="A3986" t="s">
        <v>3763</v>
      </c>
      <c r="B3986" t="s">
        <v>3764</v>
      </c>
    </row>
    <row r="3988" spans="1:6" x14ac:dyDescent="0.25">
      <c r="A3988" t="s">
        <v>533</v>
      </c>
    </row>
    <row r="3989" spans="1:6" x14ac:dyDescent="0.25">
      <c r="A3989" t="s">
        <v>3765</v>
      </c>
    </row>
    <row r="3990" spans="1:6" x14ac:dyDescent="0.25">
      <c r="A3990" t="s">
        <v>3766</v>
      </c>
    </row>
    <row r="3991" spans="1:6" x14ac:dyDescent="0.25">
      <c r="A3991" t="s">
        <v>3767</v>
      </c>
    </row>
    <row r="3992" spans="1:6" x14ac:dyDescent="0.25">
      <c r="A3992" t="s">
        <v>3768</v>
      </c>
    </row>
    <row r="3993" spans="1:6" x14ac:dyDescent="0.25">
      <c r="A3993" t="s">
        <v>22</v>
      </c>
      <c r="B3993" t="s">
        <v>3769</v>
      </c>
      <c r="C3993" t="s">
        <v>3770</v>
      </c>
      <c r="D3993" t="s">
        <v>3771</v>
      </c>
      <c r="E3993">
        <v>-123.09070079999999</v>
      </c>
    </row>
    <row r="3994" spans="1:6" x14ac:dyDescent="0.25">
      <c r="A3994" t="s">
        <v>3772</v>
      </c>
      <c r="B3994" t="s">
        <v>2</v>
      </c>
      <c r="C3994" t="s">
        <v>3773</v>
      </c>
      <c r="D3994" t="s">
        <v>3774</v>
      </c>
      <c r="E3994" t="s">
        <v>3775</v>
      </c>
      <c r="F3994" t="s">
        <v>171</v>
      </c>
    </row>
    <row r="3996" spans="1:6" x14ac:dyDescent="0.25">
      <c r="A3996" t="s">
        <v>1524</v>
      </c>
    </row>
    <row r="3997" spans="1:6" x14ac:dyDescent="0.25">
      <c r="A3997" t="s">
        <v>3776</v>
      </c>
    </row>
    <row r="3998" spans="1:6" x14ac:dyDescent="0.25">
      <c r="A3998" t="s">
        <v>3777</v>
      </c>
    </row>
    <row r="3999" spans="1:6" x14ac:dyDescent="0.25">
      <c r="A3999" t="s">
        <v>3778</v>
      </c>
    </row>
    <row r="4001" spans="1:6" x14ac:dyDescent="0.25">
      <c r="A4001" t="s">
        <v>707</v>
      </c>
    </row>
    <row r="4003" spans="1:6" x14ac:dyDescent="0.25">
      <c r="A4003" t="s">
        <v>1529</v>
      </c>
    </row>
    <row r="4004" spans="1:6" x14ac:dyDescent="0.25">
      <c r="A4004" t="s">
        <v>22</v>
      </c>
      <c r="B4004" t="s">
        <v>3779</v>
      </c>
      <c r="C4004" t="s">
        <v>1531</v>
      </c>
      <c r="D4004" t="s">
        <v>1532</v>
      </c>
      <c r="E4004">
        <v>-123.1674257</v>
      </c>
    </row>
    <row r="4005" spans="1:6" x14ac:dyDescent="0.25">
      <c r="A4005" t="s">
        <v>3780</v>
      </c>
      <c r="B4005" t="s">
        <v>2</v>
      </c>
      <c r="C4005" t="s">
        <v>3781</v>
      </c>
      <c r="D4005" t="s">
        <v>169</v>
      </c>
      <c r="E4005" t="s">
        <v>3000</v>
      </c>
      <c r="F4005" t="s">
        <v>171</v>
      </c>
    </row>
    <row r="4007" spans="1:6" x14ac:dyDescent="0.25">
      <c r="A4007" t="s">
        <v>182</v>
      </c>
    </row>
    <row r="4009" spans="1:6" x14ac:dyDescent="0.25">
      <c r="A4009" t="s">
        <v>3782</v>
      </c>
    </row>
    <row r="4010" spans="1:6" x14ac:dyDescent="0.25">
      <c r="A4010" t="s">
        <v>3783</v>
      </c>
    </row>
    <row r="4011" spans="1:6" x14ac:dyDescent="0.25">
      <c r="A4011" t="s">
        <v>3784</v>
      </c>
      <c r="B4011" t="s">
        <v>3785</v>
      </c>
    </row>
    <row r="4012" spans="1:6" x14ac:dyDescent="0.25">
      <c r="A4012" t="s">
        <v>3786</v>
      </c>
    </row>
    <row r="4014" spans="1:6" x14ac:dyDescent="0.25">
      <c r="A4014" t="s">
        <v>340</v>
      </c>
    </row>
    <row r="4015" spans="1:6" x14ac:dyDescent="0.25">
      <c r="A4015" t="s">
        <v>341</v>
      </c>
    </row>
    <row r="4016" spans="1:6" x14ac:dyDescent="0.25">
      <c r="A4016" t="s">
        <v>271</v>
      </c>
    </row>
    <row r="4018" spans="1:5" x14ac:dyDescent="0.25">
      <c r="A4018" t="s">
        <v>1529</v>
      </c>
    </row>
    <row r="4019" spans="1:5" x14ac:dyDescent="0.25">
      <c r="A4019" t="s">
        <v>22</v>
      </c>
      <c r="B4019" t="s">
        <v>3787</v>
      </c>
      <c r="C4019" t="s">
        <v>3788</v>
      </c>
      <c r="D4019" t="s">
        <v>3789</v>
      </c>
      <c r="E4019">
        <v>-123.10319079999999</v>
      </c>
    </row>
    <row r="4020" spans="1:5" x14ac:dyDescent="0.25">
      <c r="A4020" t="s">
        <v>3790</v>
      </c>
      <c r="B4020" t="s">
        <v>2</v>
      </c>
      <c r="C4020" t="s">
        <v>3791</v>
      </c>
    </row>
    <row r="4021" spans="1:5" x14ac:dyDescent="0.25">
      <c r="A4021" t="s">
        <v>442</v>
      </c>
    </row>
    <row r="4022" spans="1:5" x14ac:dyDescent="0.25">
      <c r="A4022" t="s">
        <v>3792</v>
      </c>
    </row>
    <row r="4024" spans="1:5" x14ac:dyDescent="0.25">
      <c r="A4024" t="s">
        <v>639</v>
      </c>
    </row>
    <row r="4025" spans="1:5" x14ac:dyDescent="0.25">
      <c r="A4025" t="s">
        <v>3793</v>
      </c>
    </row>
    <row r="4026" spans="1:5" x14ac:dyDescent="0.25">
      <c r="A4026" t="s">
        <v>3794</v>
      </c>
      <c r="B4026" t="s">
        <v>3795</v>
      </c>
      <c r="C4026" t="s">
        <v>3796</v>
      </c>
    </row>
    <row r="4027" spans="1:5" x14ac:dyDescent="0.25">
      <c r="A4027" t="s">
        <v>3797</v>
      </c>
      <c r="B4027" t="s">
        <v>504</v>
      </c>
      <c r="C4027" t="s">
        <v>3798</v>
      </c>
    </row>
    <row r="4028" spans="1:5" x14ac:dyDescent="0.25">
      <c r="A4028" t="s">
        <v>3799</v>
      </c>
      <c r="B4028" t="s">
        <v>580</v>
      </c>
      <c r="C4028" t="s">
        <v>3798</v>
      </c>
    </row>
    <row r="4030" spans="1:5" x14ac:dyDescent="0.25">
      <c r="A4030" t="s">
        <v>443</v>
      </c>
    </row>
    <row r="4031" spans="1:5" x14ac:dyDescent="0.25">
      <c r="A4031">
        <v>1042</v>
      </c>
      <c r="B4031">
        <v>1044</v>
      </c>
      <c r="C4031" t="s">
        <v>3800</v>
      </c>
    </row>
    <row r="4032" spans="1:5" x14ac:dyDescent="0.25">
      <c r="A4032" t="s">
        <v>3801</v>
      </c>
    </row>
    <row r="4033" spans="1:7" x14ac:dyDescent="0.25">
      <c r="A4033" t="s">
        <v>22</v>
      </c>
      <c r="B4033" t="s">
        <v>3802</v>
      </c>
      <c r="C4033" t="s">
        <v>3803</v>
      </c>
      <c r="D4033" t="s">
        <v>3804</v>
      </c>
      <c r="E4033" t="s">
        <v>3805</v>
      </c>
      <c r="F4033" t="s">
        <v>3806</v>
      </c>
      <c r="G4033">
        <v>-123.1234029</v>
      </c>
    </row>
    <row r="4034" spans="1:7" x14ac:dyDescent="0.25">
      <c r="A4034" t="s">
        <v>3807</v>
      </c>
      <c r="B4034" t="s">
        <v>2</v>
      </c>
      <c r="C4034" t="s">
        <v>3808</v>
      </c>
      <c r="D4034" t="s">
        <v>108</v>
      </c>
    </row>
    <row r="4036" spans="1:7" x14ac:dyDescent="0.25">
      <c r="A4036" t="s">
        <v>3809</v>
      </c>
    </row>
    <row r="4037" spans="1:7" x14ac:dyDescent="0.25">
      <c r="A4037" t="s">
        <v>22</v>
      </c>
      <c r="B4037" t="s">
        <v>3810</v>
      </c>
      <c r="C4037" t="s">
        <v>3811</v>
      </c>
      <c r="D4037" t="s">
        <v>3812</v>
      </c>
      <c r="E4037">
        <v>-123.1379969</v>
      </c>
    </row>
    <row r="4038" spans="1:7" x14ac:dyDescent="0.25">
      <c r="A4038" t="s">
        <v>3813</v>
      </c>
      <c r="B4038" t="s">
        <v>2</v>
      </c>
      <c r="C4038" t="s">
        <v>3814</v>
      </c>
      <c r="D4038" t="s">
        <v>3815</v>
      </c>
      <c r="E4038">
        <v>2022</v>
      </c>
    </row>
    <row r="4040" spans="1:7" x14ac:dyDescent="0.25">
      <c r="A4040" t="s">
        <v>3816</v>
      </c>
    </row>
    <row r="4041" spans="1:7" x14ac:dyDescent="0.25">
      <c r="A4041" t="s">
        <v>3817</v>
      </c>
    </row>
    <row r="4042" spans="1:7" x14ac:dyDescent="0.25">
      <c r="A4042" t="s">
        <v>3818</v>
      </c>
      <c r="B4042" t="s">
        <v>3819</v>
      </c>
      <c r="C4042" t="s">
        <v>3820</v>
      </c>
      <c r="D4042" t="s">
        <v>3821</v>
      </c>
    </row>
    <row r="4043" spans="1:7" x14ac:dyDescent="0.25">
      <c r="A4043" t="s">
        <v>3822</v>
      </c>
      <c r="B4043" t="s">
        <v>3823</v>
      </c>
    </row>
    <row r="4044" spans="1:7" x14ac:dyDescent="0.25">
      <c r="A4044" t="s">
        <v>3824</v>
      </c>
    </row>
    <row r="4045" spans="1:7" x14ac:dyDescent="0.25">
      <c r="A4045" t="s">
        <v>321</v>
      </c>
      <c r="B4045" t="s">
        <v>3825</v>
      </c>
      <c r="C4045" t="s">
        <v>3826</v>
      </c>
      <c r="D4045" t="s">
        <v>3827</v>
      </c>
      <c r="E4045">
        <v>-123.1431089</v>
      </c>
    </row>
    <row r="4046" spans="1:7" x14ac:dyDescent="0.25">
      <c r="A4046" t="s">
        <v>3828</v>
      </c>
      <c r="B4046" t="s">
        <v>2</v>
      </c>
      <c r="C4046" t="s">
        <v>3829</v>
      </c>
    </row>
    <row r="4048" spans="1:7" x14ac:dyDescent="0.25">
      <c r="A4048" t="s">
        <v>3830</v>
      </c>
    </row>
    <row r="4050" spans="1:7" x14ac:dyDescent="0.25">
      <c r="A4050" t="s">
        <v>3831</v>
      </c>
      <c r="B4050" t="s">
        <v>3832</v>
      </c>
      <c r="C4050" t="s">
        <v>3833</v>
      </c>
      <c r="D4050" t="s">
        <v>3834</v>
      </c>
      <c r="E4050" t="s">
        <v>313</v>
      </c>
      <c r="F4050" t="s">
        <v>570</v>
      </c>
      <c r="G4050" t="s">
        <v>1092</v>
      </c>
    </row>
    <row r="4052" spans="1:7" x14ac:dyDescent="0.25">
      <c r="A4052" t="s">
        <v>3835</v>
      </c>
    </row>
    <row r="4053" spans="1:7" x14ac:dyDescent="0.25">
      <c r="A4053" t="s">
        <v>575</v>
      </c>
      <c r="B4053" t="s">
        <v>3836</v>
      </c>
      <c r="C4053" t="s">
        <v>504</v>
      </c>
      <c r="D4053" t="s">
        <v>3837</v>
      </c>
    </row>
    <row r="4054" spans="1:7" x14ac:dyDescent="0.25">
      <c r="A4054" t="s">
        <v>582</v>
      </c>
      <c r="B4054" t="s">
        <v>793</v>
      </c>
      <c r="C4054" t="s">
        <v>20</v>
      </c>
      <c r="D4054" t="s">
        <v>3838</v>
      </c>
    </row>
    <row r="4055" spans="1:7" x14ac:dyDescent="0.25">
      <c r="A4055" t="s">
        <v>3839</v>
      </c>
      <c r="B4055" t="s">
        <v>3840</v>
      </c>
      <c r="C4055" t="s">
        <v>20</v>
      </c>
      <c r="D4055" t="s">
        <v>3841</v>
      </c>
    </row>
    <row r="4057" spans="1:7" x14ac:dyDescent="0.25">
      <c r="A4057" t="s">
        <v>1079</v>
      </c>
    </row>
    <row r="4059" spans="1:7" x14ac:dyDescent="0.25">
      <c r="A4059" t="s">
        <v>3842</v>
      </c>
    </row>
    <row r="4061" spans="1:7" x14ac:dyDescent="0.25">
      <c r="A4061" t="s">
        <v>1602</v>
      </c>
    </row>
    <row r="4063" spans="1:7" x14ac:dyDescent="0.25">
      <c r="A4063" t="s">
        <v>3843</v>
      </c>
    </row>
    <row r="4065" spans="1:5" x14ac:dyDescent="0.25">
      <c r="A4065" t="s">
        <v>98</v>
      </c>
      <c r="B4065" t="s">
        <v>99</v>
      </c>
      <c r="C4065" t="s">
        <v>100</v>
      </c>
      <c r="D4065" t="s">
        <v>101</v>
      </c>
      <c r="E4065" t="s">
        <v>3844</v>
      </c>
    </row>
    <row r="4066" spans="1:5" x14ac:dyDescent="0.25">
      <c r="A4066" t="s">
        <v>22</v>
      </c>
      <c r="B4066" t="s">
        <v>3845</v>
      </c>
      <c r="C4066" t="s">
        <v>3846</v>
      </c>
      <c r="D4066" t="s">
        <v>3847</v>
      </c>
      <c r="E4066">
        <v>-123.11949420000001</v>
      </c>
    </row>
    <row r="4067" spans="1:5" x14ac:dyDescent="0.25">
      <c r="A4067" t="s">
        <v>3848</v>
      </c>
      <c r="B4067" t="s">
        <v>2</v>
      </c>
      <c r="C4067" t="s">
        <v>3849</v>
      </c>
      <c r="D4067" t="s">
        <v>3850</v>
      </c>
      <c r="E4067" t="s">
        <v>3851</v>
      </c>
    </row>
    <row r="4069" spans="1:5" x14ac:dyDescent="0.25">
      <c r="A4069" t="s">
        <v>3852</v>
      </c>
    </row>
    <row r="4070" spans="1:5" x14ac:dyDescent="0.25">
      <c r="A4070" t="s">
        <v>22</v>
      </c>
      <c r="B4070" t="s">
        <v>3853</v>
      </c>
    </row>
    <row r="4071" spans="1:5" x14ac:dyDescent="0.25">
      <c r="A4071" t="s">
        <v>3854</v>
      </c>
      <c r="B4071" t="s">
        <v>2</v>
      </c>
      <c r="C4071" t="s">
        <v>3855</v>
      </c>
    </row>
    <row r="4073" spans="1:5" x14ac:dyDescent="0.25">
      <c r="A4073" t="s">
        <v>3856</v>
      </c>
      <c r="B4073" t="s">
        <v>3857</v>
      </c>
    </row>
    <row r="4074" spans="1:5" x14ac:dyDescent="0.25">
      <c r="A4074" t="s">
        <v>3858</v>
      </c>
      <c r="B4074" t="s">
        <v>3859</v>
      </c>
    </row>
    <row r="4076" spans="1:5" x14ac:dyDescent="0.25">
      <c r="A4076" t="s">
        <v>3860</v>
      </c>
      <c r="B4076" t="s">
        <v>3861</v>
      </c>
    </row>
    <row r="4077" spans="1:5" x14ac:dyDescent="0.25">
      <c r="A4077" t="s">
        <v>22</v>
      </c>
      <c r="B4077" t="s">
        <v>3862</v>
      </c>
      <c r="C4077" t="s">
        <v>3863</v>
      </c>
      <c r="D4077" t="s">
        <v>3864</v>
      </c>
      <c r="E4077">
        <v>-123.17136000000001</v>
      </c>
    </row>
    <row r="4078" spans="1:5" x14ac:dyDescent="0.25">
      <c r="A4078" t="s">
        <v>3865</v>
      </c>
      <c r="B4078" t="s">
        <v>2</v>
      </c>
      <c r="C4078" t="s">
        <v>3866</v>
      </c>
      <c r="D4078" t="s">
        <v>3867</v>
      </c>
      <c r="E4078" t="s">
        <v>3868</v>
      </c>
    </row>
    <row r="4080" spans="1:5" x14ac:dyDescent="0.25">
      <c r="A4080" t="s">
        <v>3869</v>
      </c>
    </row>
    <row r="4081" spans="1:5" x14ac:dyDescent="0.25">
      <c r="A4081" t="s">
        <v>3870</v>
      </c>
      <c r="B4081">
        <v>2022</v>
      </c>
    </row>
    <row r="4083" spans="1:5" x14ac:dyDescent="0.25">
      <c r="A4083" t="s">
        <v>3871</v>
      </c>
      <c r="B4083" t="s">
        <v>3859</v>
      </c>
    </row>
    <row r="4085" spans="1:5" x14ac:dyDescent="0.25">
      <c r="A4085" t="s">
        <v>3872</v>
      </c>
    </row>
    <row r="4086" spans="1:5" x14ac:dyDescent="0.25">
      <c r="A4086" t="e">
        <f>-  No strata-titling will be permitted.</f>
        <v>#NAME?</v>
      </c>
    </row>
    <row r="4087" spans="1:5" x14ac:dyDescent="0.25">
      <c r="A4087" t="e">
        <f>-  This is a two-storey Building pursuant to the Zoning and Development By-law.</f>
        <v>#NAME?</v>
      </c>
    </row>
    <row r="4088" spans="1:5" x14ac:dyDescent="0.25">
      <c r="A4088" t="e">
        <f>-  An annual Vancouver Business License must be obtained prior to the rental of This approved one-family dwelling and/or secondary suite on This site.</f>
        <v>#NAME?</v>
      </c>
    </row>
    <row r="4089" spans="1:5" x14ac:dyDescent="0.25">
      <c r="A4089" t="e">
        <f>-  install interconnected</f>
        <v>#NAME?</v>
      </c>
      <c r="B4089" t="s">
        <v>1921</v>
      </c>
      <c r="C4089" t="s">
        <v>1922</v>
      </c>
      <c r="D4089" t="s">
        <v>3873</v>
      </c>
    </row>
    <row r="4090" spans="1:5" x14ac:dyDescent="0.25">
      <c r="A4090" t="s">
        <v>3874</v>
      </c>
    </row>
    <row r="4091" spans="1:5" x14ac:dyDescent="0.25">
      <c r="A4091" t="s">
        <v>22</v>
      </c>
      <c r="B4091" t="s">
        <v>3875</v>
      </c>
      <c r="C4091" t="s">
        <v>3876</v>
      </c>
      <c r="D4091" t="s">
        <v>3877</v>
      </c>
      <c r="E4091">
        <v>-123.0999798</v>
      </c>
    </row>
    <row r="4092" spans="1:5" x14ac:dyDescent="0.25">
      <c r="A4092" t="s">
        <v>3878</v>
      </c>
      <c r="B4092" t="s">
        <v>2</v>
      </c>
      <c r="C4092" t="s">
        <v>3879</v>
      </c>
    </row>
    <row r="4094" spans="1:5" x14ac:dyDescent="0.25">
      <c r="A4094" t="s">
        <v>1353</v>
      </c>
    </row>
    <row r="4095" spans="1:5" x14ac:dyDescent="0.25">
      <c r="A4095" t="e">
        <f>- new interior stairs to the basement</f>
        <v>#NAME?</v>
      </c>
    </row>
    <row r="4096" spans="1:5" x14ac:dyDescent="0.25">
      <c r="A4096" t="e">
        <f>- change of layout in the basement</f>
        <v>#NAME?</v>
      </c>
    </row>
    <row r="4097" spans="1:5" x14ac:dyDescent="0.25">
      <c r="A4097" t="e">
        <f>- electrical and mechanical work</f>
        <v>#NAME?</v>
      </c>
    </row>
    <row r="4098" spans="1:5" x14ac:dyDescent="0.25">
      <c r="A4098" t="e">
        <f>- kitchen renovation on the ground floor</f>
        <v>#NAME?</v>
      </c>
    </row>
    <row r="4099" spans="1:5" x14ac:dyDescent="0.25">
      <c r="A4099" t="e">
        <f>- existing stairs to the upper floor upgraded</f>
        <v>#NAME?</v>
      </c>
    </row>
    <row r="4101" spans="1:5" x14ac:dyDescent="0.25">
      <c r="A4101" t="s">
        <v>3880</v>
      </c>
      <c r="B4101">
        <v>2022</v>
      </c>
    </row>
    <row r="4103" spans="1:5" x14ac:dyDescent="0.25">
      <c r="A4103" t="s">
        <v>896</v>
      </c>
    </row>
    <row r="4104" spans="1:5" x14ac:dyDescent="0.25">
      <c r="A4104" t="s">
        <v>3881</v>
      </c>
      <c r="B4104" t="s">
        <v>3882</v>
      </c>
      <c r="C4104" t="s">
        <v>3883</v>
      </c>
    </row>
    <row r="4105" spans="1:5" x14ac:dyDescent="0.25">
      <c r="A4105" t="s">
        <v>22</v>
      </c>
      <c r="B4105" t="s">
        <v>3884</v>
      </c>
      <c r="C4105" t="s">
        <v>3885</v>
      </c>
      <c r="D4105" t="s">
        <v>3886</v>
      </c>
      <c r="E4105">
        <v>-123.05929810000001</v>
      </c>
    </row>
    <row r="4106" spans="1:5" x14ac:dyDescent="0.25">
      <c r="A4106" t="s">
        <v>3887</v>
      </c>
      <c r="B4106" t="s">
        <v>2</v>
      </c>
      <c r="C4106" t="s">
        <v>3888</v>
      </c>
      <c r="D4106" t="s">
        <v>108</v>
      </c>
    </row>
    <row r="4108" spans="1:5" x14ac:dyDescent="0.25">
      <c r="A4108" t="s">
        <v>3889</v>
      </c>
    </row>
    <row r="4109" spans="1:5" x14ac:dyDescent="0.25">
      <c r="A4109" t="s">
        <v>361</v>
      </c>
      <c r="B4109" t="s">
        <v>3890</v>
      </c>
      <c r="C4109" t="s">
        <v>3891</v>
      </c>
      <c r="D4109" t="s">
        <v>3892</v>
      </c>
      <c r="E4109">
        <v>-123.05470219999999</v>
      </c>
    </row>
    <row r="4110" spans="1:5" x14ac:dyDescent="0.25">
      <c r="A4110" t="s">
        <v>3893</v>
      </c>
      <c r="B4110" t="s">
        <v>2</v>
      </c>
      <c r="C4110" t="s">
        <v>3894</v>
      </c>
    </row>
    <row r="4112" spans="1:5" x14ac:dyDescent="0.25">
      <c r="A4112" t="s">
        <v>3895</v>
      </c>
    </row>
    <row r="4114" spans="1:5" x14ac:dyDescent="0.25">
      <c r="A4114" t="s">
        <v>3896</v>
      </c>
      <c r="B4114" t="s">
        <v>3897</v>
      </c>
      <c r="C4114" t="s">
        <v>3898</v>
      </c>
    </row>
    <row r="4116" spans="1:5" x14ac:dyDescent="0.25">
      <c r="A4116" t="s">
        <v>3899</v>
      </c>
    </row>
    <row r="4118" spans="1:5" x14ac:dyDescent="0.25">
      <c r="A4118" t="s">
        <v>3900</v>
      </c>
    </row>
    <row r="4120" spans="1:5" x14ac:dyDescent="0.25">
      <c r="A4120" t="s">
        <v>3901</v>
      </c>
    </row>
    <row r="4122" spans="1:5" x14ac:dyDescent="0.25">
      <c r="A4122" t="s">
        <v>3902</v>
      </c>
    </row>
    <row r="4124" spans="1:5" x14ac:dyDescent="0.25">
      <c r="A4124" t="s">
        <v>98</v>
      </c>
      <c r="B4124" t="s">
        <v>99</v>
      </c>
      <c r="C4124" t="s">
        <v>100</v>
      </c>
      <c r="D4124" t="s">
        <v>101</v>
      </c>
      <c r="E4124" t="s">
        <v>3903</v>
      </c>
    </row>
    <row r="4125" spans="1:5" x14ac:dyDescent="0.25">
      <c r="A4125" t="s">
        <v>123</v>
      </c>
      <c r="B4125" t="s">
        <v>3904</v>
      </c>
      <c r="C4125" t="s">
        <v>3905</v>
      </c>
      <c r="D4125" t="s">
        <v>3906</v>
      </c>
      <c r="E4125">
        <v>-123.12165109999999</v>
      </c>
    </row>
    <row r="4126" spans="1:5" x14ac:dyDescent="0.25">
      <c r="A4126" t="s">
        <v>3907</v>
      </c>
      <c r="B4126" t="s">
        <v>2</v>
      </c>
      <c r="C4126" t="s">
        <v>3908</v>
      </c>
    </row>
    <row r="4128" spans="1:5" x14ac:dyDescent="0.25">
      <c r="A4128" t="s">
        <v>150</v>
      </c>
      <c r="B4128" t="s">
        <v>151</v>
      </c>
    </row>
    <row r="4130" spans="1:6" x14ac:dyDescent="0.25">
      <c r="A4130" t="s">
        <v>152</v>
      </c>
      <c r="B4130" t="s">
        <v>3909</v>
      </c>
    </row>
    <row r="4131" spans="1:6" x14ac:dyDescent="0.25">
      <c r="A4131" t="s">
        <v>226</v>
      </c>
      <c r="B4131" t="s">
        <v>3910</v>
      </c>
      <c r="C4131" t="s">
        <v>3911</v>
      </c>
      <c r="D4131" t="s">
        <v>3912</v>
      </c>
      <c r="E4131">
        <v>-123.062592</v>
      </c>
    </row>
    <row r="4132" spans="1:6" x14ac:dyDescent="0.25">
      <c r="A4132" t="s">
        <v>3913</v>
      </c>
      <c r="B4132" t="s">
        <v>2</v>
      </c>
      <c r="C4132" t="s">
        <v>3914</v>
      </c>
      <c r="D4132" t="s">
        <v>3915</v>
      </c>
      <c r="E4132" t="s">
        <v>409</v>
      </c>
      <c r="F4132" t="s">
        <v>171</v>
      </c>
    </row>
    <row r="4134" spans="1:6" x14ac:dyDescent="0.25">
      <c r="A4134" t="s">
        <v>410</v>
      </c>
    </row>
    <row r="4136" spans="1:6" x14ac:dyDescent="0.25">
      <c r="A4136" t="s">
        <v>3916</v>
      </c>
    </row>
    <row r="4137" spans="1:6" x14ac:dyDescent="0.25">
      <c r="A4137" t="s">
        <v>173</v>
      </c>
    </row>
    <row r="4138" spans="1:6" x14ac:dyDescent="0.25">
      <c r="A4138" t="s">
        <v>3425</v>
      </c>
    </row>
    <row r="4139" spans="1:6" x14ac:dyDescent="0.25">
      <c r="A4139" t="s">
        <v>3917</v>
      </c>
    </row>
    <row r="4140" spans="1:6" x14ac:dyDescent="0.25">
      <c r="A4140" t="s">
        <v>3918</v>
      </c>
    </row>
    <row r="4142" spans="1:6" x14ac:dyDescent="0.25">
      <c r="A4142" t="s">
        <v>707</v>
      </c>
    </row>
    <row r="4143" spans="1:6" x14ac:dyDescent="0.25">
      <c r="A4143" t="s">
        <v>3919</v>
      </c>
    </row>
    <row r="4144" spans="1:6" x14ac:dyDescent="0.25">
      <c r="A4144" t="s">
        <v>3920</v>
      </c>
    </row>
    <row r="4145" spans="1:5" x14ac:dyDescent="0.25">
      <c r="A4145" t="s">
        <v>22</v>
      </c>
      <c r="B4145" t="s">
        <v>3921</v>
      </c>
      <c r="C4145" t="s">
        <v>967</v>
      </c>
      <c r="D4145" t="s">
        <v>968</v>
      </c>
      <c r="E4145">
        <v>-123.0824705</v>
      </c>
    </row>
    <row r="4146" spans="1:5" x14ac:dyDescent="0.25">
      <c r="A4146" t="s">
        <v>3922</v>
      </c>
      <c r="B4146" t="s">
        <v>2</v>
      </c>
      <c r="C4146" t="s">
        <v>3923</v>
      </c>
    </row>
    <row r="4148" spans="1:5" x14ac:dyDescent="0.25">
      <c r="A4148" t="s">
        <v>3924</v>
      </c>
      <c r="B4148" t="s">
        <v>3925</v>
      </c>
    </row>
    <row r="4149" spans="1:5" x14ac:dyDescent="0.25">
      <c r="A4149" t="s">
        <v>110</v>
      </c>
      <c r="B4149" t="s">
        <v>3926</v>
      </c>
      <c r="C4149" t="s">
        <v>3927</v>
      </c>
      <c r="D4149" t="s">
        <v>3928</v>
      </c>
      <c r="E4149">
        <v>-123.0533872</v>
      </c>
    </row>
    <row r="4150" spans="1:5" x14ac:dyDescent="0.25">
      <c r="A4150" t="s">
        <v>3929</v>
      </c>
      <c r="B4150" t="s">
        <v>2</v>
      </c>
      <c r="C4150" t="s">
        <v>3930</v>
      </c>
      <c r="D4150" t="s">
        <v>171</v>
      </c>
    </row>
    <row r="4152" spans="1:5" x14ac:dyDescent="0.25">
      <c r="A4152" t="s">
        <v>2694</v>
      </c>
    </row>
    <row r="4154" spans="1:5" x14ac:dyDescent="0.25">
      <c r="A4154" t="s">
        <v>3931</v>
      </c>
    </row>
    <row r="4155" spans="1:5" x14ac:dyDescent="0.25">
      <c r="A4155" t="s">
        <v>3932</v>
      </c>
    </row>
    <row r="4156" spans="1:5" x14ac:dyDescent="0.25">
      <c r="A4156" t="s">
        <v>3933</v>
      </c>
    </row>
    <row r="4157" spans="1:5" x14ac:dyDescent="0.25">
      <c r="A4157" t="s">
        <v>3934</v>
      </c>
    </row>
    <row r="4158" spans="1:5" x14ac:dyDescent="0.25">
      <c r="A4158" t="s">
        <v>3935</v>
      </c>
    </row>
    <row r="4159" spans="1:5" x14ac:dyDescent="0.25">
      <c r="A4159" t="s">
        <v>3936</v>
      </c>
    </row>
    <row r="4161" spans="1:5" x14ac:dyDescent="0.25">
      <c r="A4161" t="s">
        <v>3049</v>
      </c>
    </row>
    <row r="4162" spans="1:5" x14ac:dyDescent="0.25">
      <c r="A4162" t="s">
        <v>3937</v>
      </c>
      <c r="B4162" t="s">
        <v>3938</v>
      </c>
    </row>
    <row r="4163" spans="1:5" x14ac:dyDescent="0.25">
      <c r="A4163" t="s">
        <v>3939</v>
      </c>
    </row>
    <row r="4165" spans="1:5" x14ac:dyDescent="0.25">
      <c r="A4165" t="s">
        <v>247</v>
      </c>
    </row>
    <row r="4167" spans="1:5" x14ac:dyDescent="0.25">
      <c r="A4167" t="s">
        <v>272</v>
      </c>
    </row>
    <row r="4168" spans="1:5" x14ac:dyDescent="0.25">
      <c r="A4168" t="s">
        <v>273</v>
      </c>
    </row>
    <row r="4169" spans="1:5" x14ac:dyDescent="0.25">
      <c r="A4169" t="s">
        <v>274</v>
      </c>
      <c r="B4169" t="s">
        <v>426</v>
      </c>
    </row>
    <row r="4171" spans="1:5" x14ac:dyDescent="0.25">
      <c r="A4171" t="s">
        <v>3940</v>
      </c>
    </row>
    <row r="4172" spans="1:5" x14ac:dyDescent="0.25">
      <c r="A4172" t="s">
        <v>64</v>
      </c>
      <c r="B4172" t="s">
        <v>3941</v>
      </c>
      <c r="C4172" t="s">
        <v>1202</v>
      </c>
      <c r="D4172" t="s">
        <v>1203</v>
      </c>
      <c r="E4172">
        <v>-123.0894567</v>
      </c>
    </row>
    <row r="4173" spans="1:5" x14ac:dyDescent="0.25">
      <c r="A4173" t="s">
        <v>3942</v>
      </c>
      <c r="B4173" t="s">
        <v>2</v>
      </c>
      <c r="C4173" t="s">
        <v>3943</v>
      </c>
      <c r="D4173" t="s">
        <v>171</v>
      </c>
    </row>
    <row r="4175" spans="1:5" x14ac:dyDescent="0.25">
      <c r="A4175" t="s">
        <v>3497</v>
      </c>
    </row>
    <row r="4177" spans="1:3" x14ac:dyDescent="0.25">
      <c r="A4177" t="s">
        <v>3931</v>
      </c>
    </row>
    <row r="4178" spans="1:3" x14ac:dyDescent="0.25">
      <c r="A4178" t="s">
        <v>3932</v>
      </c>
    </row>
    <row r="4179" spans="1:3" x14ac:dyDescent="0.25">
      <c r="A4179" t="s">
        <v>3944</v>
      </c>
    </row>
    <row r="4180" spans="1:3" x14ac:dyDescent="0.25">
      <c r="A4180" t="s">
        <v>3945</v>
      </c>
    </row>
    <row r="4181" spans="1:3" x14ac:dyDescent="0.25">
      <c r="A4181" t="s">
        <v>3935</v>
      </c>
    </row>
    <row r="4182" spans="1:3" x14ac:dyDescent="0.25">
      <c r="A4182" t="s">
        <v>3936</v>
      </c>
    </row>
    <row r="4184" spans="1:3" x14ac:dyDescent="0.25">
      <c r="A4184" t="s">
        <v>444</v>
      </c>
    </row>
    <row r="4185" spans="1:3" x14ac:dyDescent="0.25">
      <c r="A4185" t="s">
        <v>3946</v>
      </c>
    </row>
    <row r="4187" spans="1:3" x14ac:dyDescent="0.25">
      <c r="A4187" t="s">
        <v>707</v>
      </c>
    </row>
    <row r="4190" spans="1:3" x14ac:dyDescent="0.25">
      <c r="A4190" t="s">
        <v>3947</v>
      </c>
    </row>
    <row r="4192" spans="1:3" x14ac:dyDescent="0.25">
      <c r="A4192" t="s">
        <v>274</v>
      </c>
      <c r="B4192" t="s">
        <v>2166</v>
      </c>
      <c r="C4192" t="s">
        <v>426</v>
      </c>
    </row>
    <row r="4193" spans="1:5" x14ac:dyDescent="0.25">
      <c r="A4193" t="s">
        <v>273</v>
      </c>
    </row>
    <row r="4194" spans="1:5" x14ac:dyDescent="0.25">
      <c r="A4194" t="s">
        <v>3948</v>
      </c>
    </row>
    <row r="4197" spans="1:5" x14ac:dyDescent="0.25">
      <c r="A4197" t="s">
        <v>3940</v>
      </c>
    </row>
    <row r="4198" spans="1:5" x14ac:dyDescent="0.25">
      <c r="A4198" t="s">
        <v>64</v>
      </c>
      <c r="B4198" t="s">
        <v>3949</v>
      </c>
      <c r="C4198" t="s">
        <v>1202</v>
      </c>
      <c r="D4198" t="s">
        <v>1203</v>
      </c>
      <c r="E4198">
        <v>-123.0894567</v>
      </c>
    </row>
    <row r="4199" spans="1:5" x14ac:dyDescent="0.25">
      <c r="A4199" t="s">
        <v>3950</v>
      </c>
      <c r="B4199" t="s">
        <v>2</v>
      </c>
      <c r="C4199" t="s">
        <v>3951</v>
      </c>
    </row>
    <row r="4201" spans="1:5" x14ac:dyDescent="0.25">
      <c r="A4201" t="s">
        <v>3952</v>
      </c>
    </row>
    <row r="4203" spans="1:5" x14ac:dyDescent="0.25">
      <c r="A4203" t="s">
        <v>3953</v>
      </c>
    </row>
    <row r="4205" spans="1:5" x14ac:dyDescent="0.25">
      <c r="A4205" t="s">
        <v>3954</v>
      </c>
    </row>
    <row r="4206" spans="1:5" x14ac:dyDescent="0.25">
      <c r="A4206" t="s">
        <v>3955</v>
      </c>
    </row>
    <row r="4208" spans="1:5" x14ac:dyDescent="0.25">
      <c r="A4208" t="s">
        <v>3956</v>
      </c>
      <c r="B4208">
        <v>2023</v>
      </c>
    </row>
    <row r="4210" spans="1:7" x14ac:dyDescent="0.25">
      <c r="A4210" t="s">
        <v>3957</v>
      </c>
      <c r="B4210" t="s">
        <v>3958</v>
      </c>
    </row>
    <row r="4212" spans="1:7" x14ac:dyDescent="0.25">
      <c r="A4212" t="s">
        <v>3959</v>
      </c>
    </row>
    <row r="4213" spans="1:7" x14ac:dyDescent="0.25">
      <c r="A4213" t="s">
        <v>3960</v>
      </c>
    </row>
    <row r="4214" spans="1:7" x14ac:dyDescent="0.25">
      <c r="A4214" t="s">
        <v>3961</v>
      </c>
      <c r="B4214" t="s">
        <v>3962</v>
      </c>
      <c r="C4214" t="s">
        <v>3963</v>
      </c>
      <c r="D4214" t="s">
        <v>3964</v>
      </c>
      <c r="E4214">
        <v>-123.1236136</v>
      </c>
    </row>
    <row r="4215" spans="1:7" x14ac:dyDescent="0.25">
      <c r="A4215" t="s">
        <v>3965</v>
      </c>
      <c r="B4215" t="s">
        <v>2</v>
      </c>
      <c r="C4215" t="s">
        <v>3966</v>
      </c>
    </row>
    <row r="4216" spans="1:7" x14ac:dyDescent="0.25">
      <c r="A4216" t="s">
        <v>3967</v>
      </c>
      <c r="B4216" t="s">
        <v>3968</v>
      </c>
    </row>
    <row r="4218" spans="1:7" x14ac:dyDescent="0.25">
      <c r="A4218" t="s">
        <v>3969</v>
      </c>
    </row>
    <row r="4220" spans="1:7" x14ac:dyDescent="0.25">
      <c r="A4220" t="s">
        <v>533</v>
      </c>
    </row>
    <row r="4221" spans="1:7" x14ac:dyDescent="0.25">
      <c r="A4221" t="s">
        <v>3970</v>
      </c>
    </row>
    <row r="4222" spans="1:7" x14ac:dyDescent="0.25">
      <c r="A4222" t="s">
        <v>3971</v>
      </c>
      <c r="B4222" t="s">
        <v>3972</v>
      </c>
      <c r="C4222" t="s">
        <v>3973</v>
      </c>
      <c r="D4222" t="s">
        <v>3974</v>
      </c>
      <c r="E4222" t="s">
        <v>3975</v>
      </c>
    </row>
    <row r="4223" spans="1:7" x14ac:dyDescent="0.25">
      <c r="A4223" t="s">
        <v>3976</v>
      </c>
    </row>
    <row r="4224" spans="1:7" x14ac:dyDescent="0.25">
      <c r="A4224" t="s">
        <v>64</v>
      </c>
      <c r="B4224" t="s">
        <v>3977</v>
      </c>
      <c r="C4224" t="s">
        <v>3978</v>
      </c>
      <c r="D4224" t="s">
        <v>3979</v>
      </c>
      <c r="E4224" t="s">
        <v>3980</v>
      </c>
      <c r="F4224" t="s">
        <v>3981</v>
      </c>
      <c r="G4224">
        <v>-123.02465530000001</v>
      </c>
    </row>
    <row r="4225" spans="1:6" x14ac:dyDescent="0.25">
      <c r="A4225" t="s">
        <v>3982</v>
      </c>
      <c r="B4225" t="s">
        <v>2</v>
      </c>
      <c r="C4225" t="s">
        <v>3983</v>
      </c>
      <c r="D4225" t="s">
        <v>3984</v>
      </c>
      <c r="E4225" t="s">
        <v>3985</v>
      </c>
      <c r="F4225" t="s">
        <v>3986</v>
      </c>
    </row>
    <row r="4227" spans="1:6" x14ac:dyDescent="0.25">
      <c r="A4227" t="s">
        <v>3987</v>
      </c>
    </row>
    <row r="4229" spans="1:6" x14ac:dyDescent="0.25">
      <c r="A4229" t="s">
        <v>3988</v>
      </c>
    </row>
    <row r="4230" spans="1:6" x14ac:dyDescent="0.25">
      <c r="A4230" t="s">
        <v>22</v>
      </c>
      <c r="B4230" t="s">
        <v>3989</v>
      </c>
      <c r="C4230" t="s">
        <v>3990</v>
      </c>
      <c r="D4230" t="s">
        <v>3991</v>
      </c>
      <c r="E4230">
        <v>-123.14133</v>
      </c>
    </row>
    <row r="4231" spans="1:6" x14ac:dyDescent="0.25">
      <c r="A4231" t="s">
        <v>3992</v>
      </c>
      <c r="B4231" t="s">
        <v>2</v>
      </c>
      <c r="C4231" t="s">
        <v>3993</v>
      </c>
    </row>
    <row r="4233" spans="1:6" x14ac:dyDescent="0.25">
      <c r="A4233" t="s">
        <v>3994</v>
      </c>
      <c r="B4233" t="s">
        <v>3995</v>
      </c>
    </row>
    <row r="4234" spans="1:6" x14ac:dyDescent="0.25">
      <c r="A4234" t="s">
        <v>467</v>
      </c>
      <c r="B4234" t="s">
        <v>3996</v>
      </c>
      <c r="C4234" t="s">
        <v>3997</v>
      </c>
      <c r="D4234" t="s">
        <v>3998</v>
      </c>
      <c r="E4234">
        <v>-123.0822424</v>
      </c>
    </row>
    <row r="4235" spans="1:6" x14ac:dyDescent="0.25">
      <c r="A4235" t="s">
        <v>3999</v>
      </c>
      <c r="B4235" t="s">
        <v>2</v>
      </c>
      <c r="C4235" t="s">
        <v>4000</v>
      </c>
    </row>
    <row r="4237" spans="1:6" x14ac:dyDescent="0.25">
      <c r="A4237" t="s">
        <v>4001</v>
      </c>
    </row>
    <row r="4239" spans="1:6" x14ac:dyDescent="0.25">
      <c r="A4239" t="s">
        <v>4002</v>
      </c>
    </row>
    <row r="4240" spans="1:6" x14ac:dyDescent="0.25">
      <c r="A4240" t="s">
        <v>4003</v>
      </c>
    </row>
    <row r="4242" spans="1:5" x14ac:dyDescent="0.25">
      <c r="A4242" t="s">
        <v>129</v>
      </c>
    </row>
    <row r="4243" spans="1:5" x14ac:dyDescent="0.25">
      <c r="A4243" t="s">
        <v>4004</v>
      </c>
    </row>
    <row r="4245" spans="1:5" x14ac:dyDescent="0.25">
      <c r="A4245" t="s">
        <v>3112</v>
      </c>
    </row>
    <row r="4246" spans="1:5" x14ac:dyDescent="0.25">
      <c r="A4246" t="e">
        <f>- Schedule a &amp; B</f>
        <v>#NAME?</v>
      </c>
      <c r="B4246" t="s">
        <v>4005</v>
      </c>
      <c r="C4246" t="s">
        <v>4006</v>
      </c>
      <c r="D4246" t="s">
        <v>613</v>
      </c>
      <c r="E4246" t="s">
        <v>4007</v>
      </c>
    </row>
    <row r="4247" spans="1:5" x14ac:dyDescent="0.25">
      <c r="A4247" t="e">
        <f>- Schedule D &amp; B</f>
        <v>#NAME?</v>
      </c>
      <c r="B4247" t="s">
        <v>2595</v>
      </c>
      <c r="C4247" t="s">
        <v>4008</v>
      </c>
      <c r="D4247" t="s">
        <v>613</v>
      </c>
      <c r="E4247" t="s">
        <v>4009</v>
      </c>
    </row>
    <row r="4248" spans="1:5" x14ac:dyDescent="0.25">
      <c r="A4248" t="e">
        <f>- Schedule B</f>
        <v>#NAME?</v>
      </c>
      <c r="B4248" t="s">
        <v>2822</v>
      </c>
      <c r="C4248" t="s">
        <v>4010</v>
      </c>
      <c r="D4248" t="s">
        <v>613</v>
      </c>
      <c r="E4248" t="s">
        <v>4009</v>
      </c>
    </row>
    <row r="4249" spans="1:5" x14ac:dyDescent="0.25">
      <c r="A4249" t="e">
        <f>- Schedule B</f>
        <v>#NAME?</v>
      </c>
      <c r="B4249" t="s">
        <v>3118</v>
      </c>
      <c r="C4249" t="s">
        <v>4011</v>
      </c>
      <c r="D4249" t="s">
        <v>613</v>
      </c>
      <c r="E4249" t="s">
        <v>4012</v>
      </c>
    </row>
    <row r="4251" spans="1:5" x14ac:dyDescent="0.25">
      <c r="A4251" t="s">
        <v>726</v>
      </c>
      <c r="B4251" t="s">
        <v>99</v>
      </c>
      <c r="C4251" t="s">
        <v>727</v>
      </c>
      <c r="D4251" t="s">
        <v>101</v>
      </c>
      <c r="E4251" t="s">
        <v>4013</v>
      </c>
    </row>
    <row r="4252" spans="1:5" x14ac:dyDescent="0.25">
      <c r="A4252" t="s">
        <v>22</v>
      </c>
      <c r="B4252" t="s">
        <v>4014</v>
      </c>
      <c r="C4252" t="s">
        <v>4015</v>
      </c>
      <c r="D4252" t="s">
        <v>4016</v>
      </c>
      <c r="E4252">
        <v>-123.09480859999999</v>
      </c>
    </row>
    <row r="4253" spans="1:5" x14ac:dyDescent="0.25">
      <c r="A4253" t="s">
        <v>4017</v>
      </c>
      <c r="B4253" t="s">
        <v>2</v>
      </c>
      <c r="C4253" t="s">
        <v>4018</v>
      </c>
    </row>
    <row r="4255" spans="1:5" x14ac:dyDescent="0.25">
      <c r="A4255" t="s">
        <v>4019</v>
      </c>
    </row>
    <row r="4257" spans="1:5" x14ac:dyDescent="0.25">
      <c r="A4257" t="s">
        <v>4020</v>
      </c>
    </row>
    <row r="4259" spans="1:5" x14ac:dyDescent="0.25">
      <c r="A4259" t="s">
        <v>4021</v>
      </c>
    </row>
    <row r="4261" spans="1:5" x14ac:dyDescent="0.25">
      <c r="A4261" t="s">
        <v>3359</v>
      </c>
    </row>
    <row r="4263" spans="1:5" x14ac:dyDescent="0.25">
      <c r="A4263" t="s">
        <v>4022</v>
      </c>
    </row>
    <row r="4265" spans="1:5" x14ac:dyDescent="0.25">
      <c r="A4265" t="s">
        <v>1278</v>
      </c>
      <c r="B4265" t="s">
        <v>99</v>
      </c>
      <c r="C4265" t="s">
        <v>727</v>
      </c>
      <c r="D4265" t="s">
        <v>101</v>
      </c>
      <c r="E4265" t="s">
        <v>4023</v>
      </c>
    </row>
    <row r="4266" spans="1:5" x14ac:dyDescent="0.25">
      <c r="A4266" t="s">
        <v>22</v>
      </c>
      <c r="B4266" t="s">
        <v>4024</v>
      </c>
      <c r="C4266" t="s">
        <v>4025</v>
      </c>
      <c r="D4266" t="s">
        <v>4026</v>
      </c>
      <c r="E4266">
        <v>-123.11885959999999</v>
      </c>
    </row>
    <row r="4267" spans="1:5" x14ac:dyDescent="0.25">
      <c r="A4267" t="s">
        <v>4027</v>
      </c>
      <c r="B4267" t="s">
        <v>2</v>
      </c>
      <c r="C4267" t="s">
        <v>4028</v>
      </c>
    </row>
    <row r="4269" spans="1:5" x14ac:dyDescent="0.25">
      <c r="A4269" t="s">
        <v>4029</v>
      </c>
    </row>
    <row r="4270" spans="1:5" x14ac:dyDescent="0.25">
      <c r="A4270" t="e">
        <f>- Replacement of exterior stairs/fence/planters in the back of the property with new.</f>
        <v>#NAME?</v>
      </c>
    </row>
    <row r="4271" spans="1:5" x14ac:dyDescent="0.25">
      <c r="A4271" t="e">
        <f>- replace railings as indicated on drawings.</f>
        <v>#NAME?</v>
      </c>
    </row>
    <row r="4272" spans="1:5" x14ac:dyDescent="0.25">
      <c r="A4272" t="s">
        <v>4030</v>
      </c>
      <c r="B4272">
        <v>102</v>
      </c>
      <c r="C4272" t="s">
        <v>4031</v>
      </c>
    </row>
    <row r="4273" spans="1:5" x14ac:dyDescent="0.25">
      <c r="A4273" t="e">
        <f>- replace all swing doors as indicated on drawings.</f>
        <v>#NAME?</v>
      </c>
    </row>
    <row r="4274" spans="1:5" x14ac:dyDescent="0.25">
      <c r="A4274" t="e">
        <f>- replace first floor decks on the back side of the property</f>
        <v>#NAME?</v>
      </c>
    </row>
    <row r="4276" spans="1:5" x14ac:dyDescent="0.25">
      <c r="A4276" t="s">
        <v>4032</v>
      </c>
      <c r="B4276">
        <v>2022</v>
      </c>
    </row>
    <row r="4278" spans="1:5" x14ac:dyDescent="0.25">
      <c r="A4278" t="s">
        <v>30</v>
      </c>
    </row>
    <row r="4279" spans="1:5" x14ac:dyDescent="0.25">
      <c r="A4279" t="e">
        <f>- Schedule B</f>
        <v>#NAME?</v>
      </c>
      <c r="B4279" t="s">
        <v>2595</v>
      </c>
      <c r="C4279" t="s">
        <v>4033</v>
      </c>
      <c r="D4279" t="s">
        <v>613</v>
      </c>
      <c r="E4279" t="s">
        <v>4034</v>
      </c>
    </row>
    <row r="4280" spans="1:5" x14ac:dyDescent="0.25">
      <c r="A4280" t="e">
        <f>- all new openings to match existing in size and FPR.</f>
        <v>#NAME?</v>
      </c>
    </row>
    <row r="4282" spans="1:5" x14ac:dyDescent="0.25">
      <c r="A4282" t="s">
        <v>4035</v>
      </c>
    </row>
    <row r="4283" spans="1:5" x14ac:dyDescent="0.25">
      <c r="A4283" t="s">
        <v>467</v>
      </c>
      <c r="B4283" t="s">
        <v>4036</v>
      </c>
      <c r="C4283" t="s">
        <v>4037</v>
      </c>
      <c r="D4283" t="s">
        <v>4038</v>
      </c>
      <c r="E4283">
        <v>-123.1736969</v>
      </c>
    </row>
    <row r="4284" spans="1:5" x14ac:dyDescent="0.25">
      <c r="A4284" t="s">
        <v>4039</v>
      </c>
      <c r="B4284" t="s">
        <v>2</v>
      </c>
      <c r="C4284" t="s">
        <v>4040</v>
      </c>
    </row>
    <row r="4286" spans="1:5" x14ac:dyDescent="0.25">
      <c r="A4286" t="s">
        <v>4041</v>
      </c>
    </row>
    <row r="4288" spans="1:5" x14ac:dyDescent="0.25">
      <c r="A4288" t="s">
        <v>4042</v>
      </c>
      <c r="B4288">
        <v>2021</v>
      </c>
    </row>
    <row r="4290" spans="1:5" x14ac:dyDescent="0.25">
      <c r="A4290" t="s">
        <v>129</v>
      </c>
    </row>
    <row r="4291" spans="1:5" x14ac:dyDescent="0.25">
      <c r="A4291" t="s">
        <v>4043</v>
      </c>
    </row>
    <row r="4292" spans="1:5" x14ac:dyDescent="0.25">
      <c r="A4292" t="s">
        <v>22</v>
      </c>
      <c r="B4292" t="s">
        <v>4044</v>
      </c>
      <c r="C4292" t="s">
        <v>4045</v>
      </c>
      <c r="D4292" t="s">
        <v>4046</v>
      </c>
      <c r="E4292">
        <v>-123.16895479999999</v>
      </c>
    </row>
    <row r="4293" spans="1:5" x14ac:dyDescent="0.25">
      <c r="A4293" t="s">
        <v>4047</v>
      </c>
      <c r="B4293" t="s">
        <v>2</v>
      </c>
      <c r="C4293" t="s">
        <v>4048</v>
      </c>
    </row>
    <row r="4295" spans="1:5" x14ac:dyDescent="0.25">
      <c r="A4295" t="s">
        <v>4049</v>
      </c>
    </row>
    <row r="4297" spans="1:5" x14ac:dyDescent="0.25">
      <c r="A4297" t="s">
        <v>4050</v>
      </c>
    </row>
    <row r="4298" spans="1:5" x14ac:dyDescent="0.25">
      <c r="A4298" t="s">
        <v>4051</v>
      </c>
    </row>
    <row r="4299" spans="1:5" x14ac:dyDescent="0.25">
      <c r="A4299" t="s">
        <v>4052</v>
      </c>
    </row>
    <row r="4300" spans="1:5" x14ac:dyDescent="0.25">
      <c r="A4300" t="s">
        <v>4053</v>
      </c>
    </row>
    <row r="4302" spans="1:5" x14ac:dyDescent="0.25">
      <c r="A4302" t="s">
        <v>639</v>
      </c>
    </row>
    <row r="4303" spans="1:5" x14ac:dyDescent="0.25">
      <c r="A4303" t="s">
        <v>4054</v>
      </c>
      <c r="B4303" t="s">
        <v>4055</v>
      </c>
    </row>
    <row r="4304" spans="1:5" x14ac:dyDescent="0.25">
      <c r="A4304" t="s">
        <v>645</v>
      </c>
      <c r="B4304" t="s">
        <v>4056</v>
      </c>
      <c r="C4304" t="s">
        <v>4057</v>
      </c>
      <c r="D4304" t="s">
        <v>4058</v>
      </c>
      <c r="E4304">
        <v>-123.0488678</v>
      </c>
    </row>
    <row r="4305" spans="1:5" x14ac:dyDescent="0.25">
      <c r="A4305" t="s">
        <v>4059</v>
      </c>
      <c r="B4305" t="s">
        <v>2</v>
      </c>
      <c r="C4305" t="s">
        <v>4060</v>
      </c>
    </row>
    <row r="4307" spans="1:5" x14ac:dyDescent="0.25">
      <c r="A4307" t="s">
        <v>4061</v>
      </c>
    </row>
    <row r="4308" spans="1:5" x14ac:dyDescent="0.25">
      <c r="A4308" t="s">
        <v>4062</v>
      </c>
      <c r="B4308" t="s">
        <v>4063</v>
      </c>
    </row>
    <row r="4309" spans="1:5" x14ac:dyDescent="0.25">
      <c r="A4309" t="s">
        <v>4064</v>
      </c>
      <c r="B4309" t="s">
        <v>4065</v>
      </c>
    </row>
    <row r="4310" spans="1:5" x14ac:dyDescent="0.25">
      <c r="A4310" t="s">
        <v>22</v>
      </c>
      <c r="B4310" t="s">
        <v>4066</v>
      </c>
      <c r="C4310" t="s">
        <v>4067</v>
      </c>
      <c r="D4310" t="s">
        <v>4068</v>
      </c>
      <c r="E4310">
        <v>-123.0611234</v>
      </c>
    </row>
    <row r="4311" spans="1:5" x14ac:dyDescent="0.25">
      <c r="A4311" t="s">
        <v>4069</v>
      </c>
      <c r="B4311" t="s">
        <v>2</v>
      </c>
      <c r="C4311" t="s">
        <v>4070</v>
      </c>
      <c r="D4311" t="s">
        <v>357</v>
      </c>
    </row>
    <row r="4313" spans="1:5" x14ac:dyDescent="0.25">
      <c r="A4313" t="s">
        <v>1823</v>
      </c>
    </row>
    <row r="4315" spans="1:5" x14ac:dyDescent="0.25">
      <c r="A4315" t="s">
        <v>4071</v>
      </c>
    </row>
    <row r="4316" spans="1:5" x14ac:dyDescent="0.25">
      <c r="A4316" t="s">
        <v>123</v>
      </c>
      <c r="B4316" t="s">
        <v>4072</v>
      </c>
      <c r="C4316" t="s">
        <v>4073</v>
      </c>
      <c r="D4316" t="s">
        <v>4074</v>
      </c>
      <c r="E4316">
        <v>-123.0892951</v>
      </c>
    </row>
    <row r="4317" spans="1:5" x14ac:dyDescent="0.25">
      <c r="A4317" t="s">
        <v>4075</v>
      </c>
      <c r="B4317" t="s">
        <v>2</v>
      </c>
      <c r="C4317" t="s">
        <v>4076</v>
      </c>
      <c r="D4317" t="s">
        <v>4077</v>
      </c>
      <c r="E4317" t="s">
        <v>4078</v>
      </c>
    </row>
    <row r="4319" spans="1:5" x14ac:dyDescent="0.25">
      <c r="A4319" t="s">
        <v>4079</v>
      </c>
      <c r="B4319" t="s">
        <v>1901</v>
      </c>
      <c r="C4319">
        <v>2022</v>
      </c>
    </row>
    <row r="4321" spans="1:5" x14ac:dyDescent="0.25">
      <c r="A4321" t="s">
        <v>4080</v>
      </c>
      <c r="B4321" t="s">
        <v>4081</v>
      </c>
    </row>
    <row r="4322" spans="1:5" x14ac:dyDescent="0.25">
      <c r="A4322" t="s">
        <v>4082</v>
      </c>
    </row>
    <row r="4323" spans="1:5" x14ac:dyDescent="0.25">
      <c r="A4323" t="s">
        <v>22</v>
      </c>
      <c r="B4323" t="s">
        <v>4083</v>
      </c>
      <c r="C4323" t="s">
        <v>4084</v>
      </c>
      <c r="D4323" t="s">
        <v>4085</v>
      </c>
      <c r="E4323">
        <v>-123.09422600000001</v>
      </c>
    </row>
    <row r="4324" spans="1:5" x14ac:dyDescent="0.25">
      <c r="A4324" t="s">
        <v>4086</v>
      </c>
      <c r="B4324" t="s">
        <v>2</v>
      </c>
      <c r="C4324" t="s">
        <v>4087</v>
      </c>
    </row>
    <row r="4326" spans="1:5" x14ac:dyDescent="0.25">
      <c r="A4326" t="s">
        <v>4088</v>
      </c>
    </row>
    <row r="4328" spans="1:5" x14ac:dyDescent="0.25">
      <c r="A4328" t="s">
        <v>4089</v>
      </c>
    </row>
    <row r="4330" spans="1:5" x14ac:dyDescent="0.25">
      <c r="A4330" t="s">
        <v>639</v>
      </c>
    </row>
    <row r="4331" spans="1:5" x14ac:dyDescent="0.25">
      <c r="A4331" t="e">
        <f>- No strata-titling will be permitted.</f>
        <v>#NAME?</v>
      </c>
    </row>
    <row r="4332" spans="1:5" x14ac:dyDescent="0.25">
      <c r="A4332" t="e">
        <f>- This is a two story Building pursuant to the Zoning and Development By-law.</f>
        <v>#NAME?</v>
      </c>
    </row>
    <row r="4333" spans="1:5" x14ac:dyDescent="0.25">
      <c r="A4333" t="e">
        <f>- An annual Vancouver Business License must be obtained prior to the rental of This approved one- family dwelling and/ or secondary suite on This site</f>
        <v>#NAME?</v>
      </c>
    </row>
    <row r="4334" spans="1:5" x14ac:dyDescent="0.25">
      <c r="A4334" t="e">
        <f>- install interconnected</f>
        <v>#NAME?</v>
      </c>
      <c r="B4334" t="s">
        <v>1921</v>
      </c>
      <c r="C4334" t="s">
        <v>1922</v>
      </c>
      <c r="D4334" t="s">
        <v>1923</v>
      </c>
    </row>
    <row r="4335" spans="1:5" x14ac:dyDescent="0.25">
      <c r="A4335" t="s">
        <v>1924</v>
      </c>
    </row>
    <row r="4336" spans="1:5" x14ac:dyDescent="0.25">
      <c r="A4336" t="s">
        <v>4090</v>
      </c>
    </row>
    <row r="4337" spans="1:13" x14ac:dyDescent="0.25">
      <c r="A4337" t="s">
        <v>4091</v>
      </c>
      <c r="B4337" t="s">
        <v>4092</v>
      </c>
      <c r="C4337" t="s">
        <v>4093</v>
      </c>
      <c r="D4337" t="s">
        <v>4094</v>
      </c>
      <c r="E4337">
        <v>-123.0912579</v>
      </c>
    </row>
    <row r="4338" spans="1:13" x14ac:dyDescent="0.25">
      <c r="A4338" t="s">
        <v>4095</v>
      </c>
      <c r="B4338" t="s">
        <v>2</v>
      </c>
      <c r="C4338" t="s">
        <v>4096</v>
      </c>
      <c r="D4338" t="s">
        <v>4097</v>
      </c>
    </row>
    <row r="4340" spans="1:13" x14ac:dyDescent="0.25">
      <c r="A4340" t="s">
        <v>4098</v>
      </c>
      <c r="B4340">
        <v>201</v>
      </c>
      <c r="C4340">
        <v>203</v>
      </c>
      <c r="D4340">
        <v>205</v>
      </c>
      <c r="E4340">
        <v>207</v>
      </c>
      <c r="F4340">
        <v>209</v>
      </c>
      <c r="G4340">
        <v>211</v>
      </c>
      <c r="H4340">
        <v>301</v>
      </c>
      <c r="I4340">
        <v>303</v>
      </c>
      <c r="J4340">
        <v>305</v>
      </c>
      <c r="K4340">
        <v>307</v>
      </c>
      <c r="L4340">
        <v>309</v>
      </c>
      <c r="M4340">
        <v>311</v>
      </c>
    </row>
    <row r="4342" spans="1:13" x14ac:dyDescent="0.25">
      <c r="A4342" t="s">
        <v>5</v>
      </c>
    </row>
    <row r="4343" spans="1:13" x14ac:dyDescent="0.25">
      <c r="A4343" t="s">
        <v>4099</v>
      </c>
    </row>
    <row r="4344" spans="1:13" x14ac:dyDescent="0.25">
      <c r="A4344" t="s">
        <v>4100</v>
      </c>
    </row>
    <row r="4345" spans="1:13" x14ac:dyDescent="0.25">
      <c r="A4345" t="e">
        <f>- balcony deck assembly to be replaced and new guardrail to be installed on north</f>
        <v>#NAME?</v>
      </c>
    </row>
    <row r="4346" spans="1:13" x14ac:dyDescent="0.25">
      <c r="A4346" t="e">
        <f>- new balcony post to replace existing damaged wood posts</f>
        <v>#NAME?</v>
      </c>
    </row>
    <row r="4347" spans="1:13" x14ac:dyDescent="0.25">
      <c r="A4347" t="e">
        <f>- replace old windows and doors from single to double glazed</f>
        <v>#NAME?</v>
      </c>
    </row>
    <row r="4349" spans="1:13" x14ac:dyDescent="0.25">
      <c r="A4349" t="s">
        <v>4101</v>
      </c>
    </row>
    <row r="4350" spans="1:13" x14ac:dyDescent="0.25">
      <c r="A4350" t="s">
        <v>110</v>
      </c>
      <c r="B4350" t="s">
        <v>4102</v>
      </c>
      <c r="C4350" t="s">
        <v>4103</v>
      </c>
      <c r="D4350" t="s">
        <v>4104</v>
      </c>
      <c r="E4350">
        <v>-123.1853074</v>
      </c>
    </row>
    <row r="4351" spans="1:13" x14ac:dyDescent="0.25">
      <c r="A4351" t="s">
        <v>4105</v>
      </c>
      <c r="B4351" t="s">
        <v>2</v>
      </c>
      <c r="C4351" t="s">
        <v>4106</v>
      </c>
      <c r="D4351" t="s">
        <v>4107</v>
      </c>
    </row>
    <row r="4353" spans="1:5" x14ac:dyDescent="0.25">
      <c r="A4353" t="s">
        <v>4108</v>
      </c>
      <c r="B4353" t="s">
        <v>4109</v>
      </c>
    </row>
    <row r="4355" spans="1:5" x14ac:dyDescent="0.25">
      <c r="A4355" t="s">
        <v>553</v>
      </c>
    </row>
    <row r="4356" spans="1:5" x14ac:dyDescent="0.25">
      <c r="A4356" t="s">
        <v>4110</v>
      </c>
    </row>
    <row r="4357" spans="1:5" x14ac:dyDescent="0.25">
      <c r="A4357" t="s">
        <v>4111</v>
      </c>
    </row>
    <row r="4358" spans="1:5" x14ac:dyDescent="0.25">
      <c r="A4358" t="s">
        <v>4112</v>
      </c>
    </row>
    <row r="4359" spans="1:5" x14ac:dyDescent="0.25">
      <c r="A4359" t="s">
        <v>4113</v>
      </c>
    </row>
    <row r="4360" spans="1:5" x14ac:dyDescent="0.25">
      <c r="A4360" t="s">
        <v>4114</v>
      </c>
    </row>
    <row r="4361" spans="1:5" x14ac:dyDescent="0.25">
      <c r="A4361" t="s">
        <v>4115</v>
      </c>
    </row>
    <row r="4362" spans="1:5" x14ac:dyDescent="0.25">
      <c r="A4362" t="s">
        <v>4116</v>
      </c>
    </row>
    <row r="4363" spans="1:5" x14ac:dyDescent="0.25">
      <c r="A4363" t="s">
        <v>4117</v>
      </c>
    </row>
    <row r="4365" spans="1:5" x14ac:dyDescent="0.25">
      <c r="A4365" t="s">
        <v>4118</v>
      </c>
    </row>
    <row r="4366" spans="1:5" x14ac:dyDescent="0.25">
      <c r="A4366">
        <v>114</v>
      </c>
    </row>
    <row r="4367" spans="1:5" x14ac:dyDescent="0.25">
      <c r="A4367" t="s">
        <v>123</v>
      </c>
      <c r="B4367" t="s">
        <v>4119</v>
      </c>
      <c r="C4367" t="s">
        <v>4120</v>
      </c>
      <c r="D4367" t="s">
        <v>4121</v>
      </c>
      <c r="E4367">
        <v>-123.12757929999999</v>
      </c>
    </row>
    <row r="4368" spans="1:5" x14ac:dyDescent="0.25">
      <c r="A4368" t="s">
        <v>4122</v>
      </c>
      <c r="B4368" t="s">
        <v>2</v>
      </c>
      <c r="C4368" t="s">
        <v>4123</v>
      </c>
    </row>
    <row r="4370" spans="1:12" x14ac:dyDescent="0.25">
      <c r="A4370" t="s">
        <v>4124</v>
      </c>
    </row>
    <row r="4372" spans="1:12" x14ac:dyDescent="0.25">
      <c r="A4372" t="s">
        <v>4125</v>
      </c>
      <c r="B4372" t="s">
        <v>4126</v>
      </c>
      <c r="C4372" t="s">
        <v>4127</v>
      </c>
      <c r="D4372" t="s">
        <v>4128</v>
      </c>
      <c r="E4372" t="s">
        <v>4129</v>
      </c>
      <c r="F4372" t="s">
        <v>4130</v>
      </c>
      <c r="G4372" t="s">
        <v>4131</v>
      </c>
      <c r="H4372" t="s">
        <v>4132</v>
      </c>
      <c r="I4372" t="s">
        <v>313</v>
      </c>
      <c r="J4372" t="s">
        <v>4133</v>
      </c>
      <c r="K4372" t="s">
        <v>4134</v>
      </c>
      <c r="L4372" t="s">
        <v>4135</v>
      </c>
    </row>
    <row r="4373" spans="1:12" x14ac:dyDescent="0.25">
      <c r="A4373" t="s">
        <v>442</v>
      </c>
    </row>
    <row r="4375" spans="1:12" x14ac:dyDescent="0.25">
      <c r="A4375" t="s">
        <v>4136</v>
      </c>
    </row>
    <row r="4377" spans="1:12" x14ac:dyDescent="0.25">
      <c r="A4377" t="s">
        <v>4137</v>
      </c>
    </row>
    <row r="4379" spans="1:12" x14ac:dyDescent="0.25">
      <c r="A4379" t="s">
        <v>1278</v>
      </c>
      <c r="B4379" t="s">
        <v>99</v>
      </c>
      <c r="C4379" t="s">
        <v>727</v>
      </c>
      <c r="D4379" t="s">
        <v>101</v>
      </c>
      <c r="E4379" t="s">
        <v>4138</v>
      </c>
    </row>
    <row r="4380" spans="1:12" x14ac:dyDescent="0.25">
      <c r="A4380" t="s">
        <v>22</v>
      </c>
      <c r="B4380" t="s">
        <v>4139</v>
      </c>
      <c r="C4380" t="s">
        <v>4140</v>
      </c>
      <c r="D4380" t="s">
        <v>4141</v>
      </c>
      <c r="E4380">
        <v>-123.1351933</v>
      </c>
    </row>
    <row r="4381" spans="1:12" x14ac:dyDescent="0.25">
      <c r="A4381" t="s">
        <v>4142</v>
      </c>
      <c r="B4381" t="s">
        <v>2</v>
      </c>
      <c r="C4381" t="s">
        <v>4143</v>
      </c>
    </row>
    <row r="4382" spans="1:12" x14ac:dyDescent="0.25">
      <c r="A4382" t="s">
        <v>4144</v>
      </c>
    </row>
    <row r="4384" spans="1:12" x14ac:dyDescent="0.25">
      <c r="A4384" t="s">
        <v>4145</v>
      </c>
    </row>
    <row r="4386" spans="1:6" x14ac:dyDescent="0.25">
      <c r="A4386" t="s">
        <v>4146</v>
      </c>
      <c r="B4386">
        <v>2022</v>
      </c>
    </row>
    <row r="4387" spans="1:6" x14ac:dyDescent="0.25">
      <c r="A4387" t="s">
        <v>4147</v>
      </c>
      <c r="B4387">
        <v>2022</v>
      </c>
    </row>
    <row r="4389" spans="1:6" x14ac:dyDescent="0.25">
      <c r="A4389" t="s">
        <v>129</v>
      </c>
    </row>
    <row r="4390" spans="1:6" x14ac:dyDescent="0.25">
      <c r="A4390" t="e">
        <f>- This Building is sprinklered. DBI to determine on site if a separate sprinkler Permit is required.</f>
        <v>#NAME?</v>
      </c>
    </row>
    <row r="4391" spans="1:6" x14ac:dyDescent="0.25">
      <c r="A4391" t="e">
        <f>- Schedule a &amp; B</f>
        <v>#NAME?</v>
      </c>
      <c r="B4391" t="s">
        <v>2595</v>
      </c>
      <c r="C4391" t="s">
        <v>4148</v>
      </c>
      <c r="D4391" t="s">
        <v>504</v>
      </c>
      <c r="E4391" t="s">
        <v>4149</v>
      </c>
    </row>
    <row r="4392" spans="1:6" x14ac:dyDescent="0.25">
      <c r="A4392" t="e">
        <f>- Schedule B</f>
        <v>#NAME?</v>
      </c>
      <c r="B4392" t="s">
        <v>2822</v>
      </c>
      <c r="C4392" t="s">
        <v>4150</v>
      </c>
      <c r="D4392" t="s">
        <v>613</v>
      </c>
      <c r="E4392" t="s">
        <v>4151</v>
      </c>
    </row>
    <row r="4393" spans="1:6" x14ac:dyDescent="0.25">
      <c r="A4393" t="e">
        <f>- Schedule B</f>
        <v>#NAME?</v>
      </c>
      <c r="B4393" t="s">
        <v>4005</v>
      </c>
      <c r="C4393" t="s">
        <v>4152</v>
      </c>
      <c r="D4393" t="s">
        <v>613</v>
      </c>
      <c r="E4393" t="s">
        <v>4153</v>
      </c>
    </row>
    <row r="4394" spans="1:6" x14ac:dyDescent="0.25">
      <c r="A4394" t="e">
        <f>- Schedule B</f>
        <v>#NAME?</v>
      </c>
      <c r="B4394" t="s">
        <v>3118</v>
      </c>
      <c r="C4394" t="s">
        <v>4154</v>
      </c>
      <c r="D4394" t="s">
        <v>613</v>
      </c>
      <c r="E4394" t="s">
        <v>4155</v>
      </c>
    </row>
    <row r="4395" spans="1:6" x14ac:dyDescent="0.25">
      <c r="A4395" t="s">
        <v>4156</v>
      </c>
    </row>
    <row r="4396" spans="1:6" x14ac:dyDescent="0.25">
      <c r="A4396" t="e">
        <f>- Storefront glazing is to remain clear and unobstructed. No translucent or opaque film to be installed on or directly outside or inside of the approved glazing. separate Permit is required for all signage.</f>
        <v>#NAME?</v>
      </c>
    </row>
    <row r="4397" spans="1:6" x14ac:dyDescent="0.25">
      <c r="A4397" t="e">
        <f>- Energy checklist is currently No longer required with your Building Permit application.  Some supporting documents are still required  at BP stage</f>
        <v>#NAME?</v>
      </c>
      <c r="B4397" t="s">
        <v>99</v>
      </c>
      <c r="C4397" t="s">
        <v>727</v>
      </c>
      <c r="D4397" t="s">
        <v>101</v>
      </c>
      <c r="E4397" t="s">
        <v>4157</v>
      </c>
      <c r="F4397" t="s">
        <v>4158</v>
      </c>
    </row>
    <row r="4398" spans="1:6" x14ac:dyDescent="0.25">
      <c r="A4398" t="s">
        <v>4159</v>
      </c>
      <c r="B4398" t="s">
        <v>4160</v>
      </c>
      <c r="C4398" t="s">
        <v>4161</v>
      </c>
      <c r="D4398" t="s">
        <v>4162</v>
      </c>
      <c r="E4398">
        <v>-123.138215</v>
      </c>
    </row>
    <row r="4399" spans="1:6" x14ac:dyDescent="0.25">
      <c r="A4399" t="s">
        <v>4163</v>
      </c>
      <c r="B4399" t="s">
        <v>2</v>
      </c>
      <c r="C4399" t="s">
        <v>4164</v>
      </c>
    </row>
    <row r="4401" spans="1:6" x14ac:dyDescent="0.25">
      <c r="A4401" t="s">
        <v>4165</v>
      </c>
    </row>
    <row r="4403" spans="1:6" x14ac:dyDescent="0.25">
      <c r="A4403" t="s">
        <v>4166</v>
      </c>
      <c r="B4403" t="s">
        <v>4167</v>
      </c>
      <c r="C4403" t="s">
        <v>2267</v>
      </c>
      <c r="D4403" t="s">
        <v>4168</v>
      </c>
      <c r="E4403" t="s">
        <v>313</v>
      </c>
      <c r="F4403" t="s">
        <v>1955</v>
      </c>
    </row>
    <row r="4405" spans="1:6" x14ac:dyDescent="0.25">
      <c r="A4405" t="s">
        <v>4169</v>
      </c>
    </row>
    <row r="4407" spans="1:6" x14ac:dyDescent="0.25">
      <c r="A4407" t="s">
        <v>4170</v>
      </c>
    </row>
    <row r="4409" spans="1:6" x14ac:dyDescent="0.25">
      <c r="A4409" t="s">
        <v>4171</v>
      </c>
    </row>
    <row r="4411" spans="1:6" x14ac:dyDescent="0.25">
      <c r="A4411" t="s">
        <v>98</v>
      </c>
      <c r="B4411" t="s">
        <v>99</v>
      </c>
      <c r="C4411" t="s">
        <v>100</v>
      </c>
      <c r="D4411" t="s">
        <v>101</v>
      </c>
      <c r="E4411" t="s">
        <v>1108</v>
      </c>
    </row>
    <row r="4412" spans="1:6" x14ac:dyDescent="0.25">
      <c r="A4412" t="s">
        <v>4172</v>
      </c>
    </row>
    <row r="4413" spans="1:6" x14ac:dyDescent="0.25">
      <c r="A4413" t="s">
        <v>678</v>
      </c>
      <c r="B4413" t="s">
        <v>4173</v>
      </c>
      <c r="C4413" t="s">
        <v>4174</v>
      </c>
      <c r="D4413" t="s">
        <v>4175</v>
      </c>
      <c r="E4413">
        <v>-123.1383338</v>
      </c>
    </row>
    <row r="4414" spans="1:6" x14ac:dyDescent="0.25">
      <c r="A4414" t="s">
        <v>4176</v>
      </c>
      <c r="B4414" t="s">
        <v>2</v>
      </c>
      <c r="C4414" t="s">
        <v>4177</v>
      </c>
    </row>
    <row r="4416" spans="1:6" x14ac:dyDescent="0.25">
      <c r="A4416" t="s">
        <v>4178</v>
      </c>
    </row>
    <row r="4418" spans="1:5" x14ac:dyDescent="0.25">
      <c r="A4418" t="s">
        <v>4179</v>
      </c>
      <c r="B4418" t="s">
        <v>4180</v>
      </c>
    </row>
    <row r="4420" spans="1:5" x14ac:dyDescent="0.25">
      <c r="A4420" t="s">
        <v>4181</v>
      </c>
    </row>
    <row r="4422" spans="1:5" x14ac:dyDescent="0.25">
      <c r="A4422" t="s">
        <v>4182</v>
      </c>
      <c r="B4422" t="s">
        <v>4183</v>
      </c>
    </row>
    <row r="4423" spans="1:5" x14ac:dyDescent="0.25">
      <c r="A4423" t="s">
        <v>123</v>
      </c>
      <c r="B4423" t="s">
        <v>4184</v>
      </c>
      <c r="C4423" t="s">
        <v>4185</v>
      </c>
      <c r="D4423" t="s">
        <v>4186</v>
      </c>
      <c r="E4423">
        <v>-123.0890613</v>
      </c>
    </row>
    <row r="4424" spans="1:5" x14ac:dyDescent="0.25">
      <c r="A4424" t="s">
        <v>4187</v>
      </c>
      <c r="B4424" t="s">
        <v>2</v>
      </c>
      <c r="C4424" t="s">
        <v>4188</v>
      </c>
    </row>
    <row r="4426" spans="1:5" x14ac:dyDescent="0.25">
      <c r="A4426" t="s">
        <v>4189</v>
      </c>
    </row>
    <row r="4427" spans="1:5" x14ac:dyDescent="0.25">
      <c r="A4427" t="s">
        <v>4190</v>
      </c>
    </row>
    <row r="4428" spans="1:5" x14ac:dyDescent="0.25">
      <c r="A4428" t="s">
        <v>3384</v>
      </c>
      <c r="B4428" t="s">
        <v>4191</v>
      </c>
      <c r="C4428" t="s">
        <v>4192</v>
      </c>
      <c r="D4428" t="s">
        <v>4193</v>
      </c>
      <c r="E4428">
        <v>-123.1256807</v>
      </c>
    </row>
    <row r="4429" spans="1:5" x14ac:dyDescent="0.25">
      <c r="A4429" t="s">
        <v>4194</v>
      </c>
      <c r="B4429" t="s">
        <v>2</v>
      </c>
      <c r="C4429" t="s">
        <v>4195</v>
      </c>
    </row>
    <row r="4431" spans="1:5" x14ac:dyDescent="0.25">
      <c r="A4431" t="s">
        <v>4196</v>
      </c>
    </row>
    <row r="4434" spans="1:5" x14ac:dyDescent="0.25">
      <c r="A4434" t="s">
        <v>4197</v>
      </c>
    </row>
    <row r="4435" spans="1:5" x14ac:dyDescent="0.25">
      <c r="A4435" t="s">
        <v>4198</v>
      </c>
    </row>
    <row r="4437" spans="1:5" x14ac:dyDescent="0.25">
      <c r="A4437" t="s">
        <v>2449</v>
      </c>
      <c r="B4437" t="s">
        <v>2450</v>
      </c>
      <c r="C4437" t="s">
        <v>4199</v>
      </c>
    </row>
    <row r="4439" spans="1:5" x14ac:dyDescent="0.25">
      <c r="A4439" t="s">
        <v>2455</v>
      </c>
    </row>
    <row r="4441" spans="1:5" x14ac:dyDescent="0.25">
      <c r="A4441" t="s">
        <v>2456</v>
      </c>
    </row>
    <row r="4442" spans="1:5" x14ac:dyDescent="0.25">
      <c r="A4442" t="e">
        <f>- Additional guardrail may be required at the existing plinth as per District Building Inspectorâ€™s discretion at the site.</f>
        <v>#NAME?</v>
      </c>
    </row>
    <row r="4443" spans="1:5" x14ac:dyDescent="0.25">
      <c r="A4443" t="e">
        <f>- the side glazing walls temporarily removed due to VCH ventilation requirement during the Pandemic should be reinstalled later.</f>
        <v>#NAME?</v>
      </c>
    </row>
    <row r="4444" spans="1:5" x14ac:dyDescent="0.25">
      <c r="A4444" t="s">
        <v>4200</v>
      </c>
      <c r="B4444" t="s">
        <v>34</v>
      </c>
      <c r="C4444" t="s">
        <v>36</v>
      </c>
      <c r="D4444" t="s">
        <v>4201</v>
      </c>
      <c r="E4444" t="s">
        <v>4202</v>
      </c>
    </row>
    <row r="4445" spans="1:5" x14ac:dyDescent="0.25">
      <c r="A4445" t="e">
        <f>- Permanent signage with Patio occupant load shall be posted in a conspicuous location at the patio.</f>
        <v>#NAME?</v>
      </c>
    </row>
    <row r="4446" spans="1:5" x14ac:dyDescent="0.25">
      <c r="A4446" t="s">
        <v>4203</v>
      </c>
      <c r="B4446" t="s">
        <v>2458</v>
      </c>
      <c r="C4446" t="s">
        <v>2459</v>
      </c>
    </row>
    <row r="4447" spans="1:5" x14ac:dyDescent="0.25">
      <c r="A4447" t="s">
        <v>2460</v>
      </c>
      <c r="B4447" t="s">
        <v>4204</v>
      </c>
      <c r="C4447" t="s">
        <v>2464</v>
      </c>
      <c r="D4447" t="s">
        <v>2465</v>
      </c>
      <c r="E4447">
        <v>-123.10636770000001</v>
      </c>
    </row>
    <row r="4448" spans="1:5" x14ac:dyDescent="0.25">
      <c r="A4448" t="s">
        <v>4205</v>
      </c>
      <c r="B4448" t="s">
        <v>2</v>
      </c>
      <c r="C4448" t="s">
        <v>4206</v>
      </c>
    </row>
    <row r="4450" spans="1:5" x14ac:dyDescent="0.25">
      <c r="A4450" t="s">
        <v>4207</v>
      </c>
    </row>
    <row r="4452" spans="1:5" x14ac:dyDescent="0.25">
      <c r="A4452" t="s">
        <v>4208</v>
      </c>
      <c r="B4452" t="s">
        <v>4209</v>
      </c>
    </row>
    <row r="4453" spans="1:5" x14ac:dyDescent="0.25">
      <c r="A4453" t="s">
        <v>4210</v>
      </c>
    </row>
    <row r="4454" spans="1:5" x14ac:dyDescent="0.25">
      <c r="A4454" t="s">
        <v>857</v>
      </c>
      <c r="B4454" t="s">
        <v>4211</v>
      </c>
      <c r="C4454" t="s">
        <v>4212</v>
      </c>
      <c r="D4454" t="s">
        <v>4213</v>
      </c>
      <c r="E4454">
        <v>-123.1326857</v>
      </c>
    </row>
    <row r="4455" spans="1:5" x14ac:dyDescent="0.25">
      <c r="A4455" t="s">
        <v>4214</v>
      </c>
      <c r="B4455" t="s">
        <v>2</v>
      </c>
      <c r="C4455" t="s">
        <v>4215</v>
      </c>
    </row>
    <row r="4456" spans="1:5" x14ac:dyDescent="0.25">
      <c r="A4456" t="s">
        <v>4216</v>
      </c>
    </row>
    <row r="4458" spans="1:5" x14ac:dyDescent="0.25">
      <c r="A4458" t="s">
        <v>4217</v>
      </c>
      <c r="B4458" t="s">
        <v>4218</v>
      </c>
      <c r="C4458" t="s">
        <v>4219</v>
      </c>
      <c r="D4458" t="s">
        <v>4220</v>
      </c>
    </row>
    <row r="4460" spans="1:5" x14ac:dyDescent="0.25">
      <c r="A4460" t="s">
        <v>1743</v>
      </c>
    </row>
    <row r="4462" spans="1:5" x14ac:dyDescent="0.25">
      <c r="A4462" t="s">
        <v>129</v>
      </c>
    </row>
    <row r="4463" spans="1:5" x14ac:dyDescent="0.25">
      <c r="A4463" t="e">
        <f>- This Building is sprinklered. a separate Permit is required for all sprinkler work.</f>
        <v>#NAME?</v>
      </c>
    </row>
    <row r="4464" spans="1:5" x14ac:dyDescent="0.25">
      <c r="A4464" t="e">
        <f>- DBI to determine is Schedule B</f>
        <v>#NAME?</v>
      </c>
      <c r="B4464" t="s">
        <v>4221</v>
      </c>
      <c r="C4464" t="s">
        <v>4222</v>
      </c>
    </row>
    <row r="4466" spans="1:6" x14ac:dyDescent="0.25">
      <c r="A4466" t="s">
        <v>4223</v>
      </c>
    </row>
    <row r="4467" spans="1:6" x14ac:dyDescent="0.25">
      <c r="A4467" t="s">
        <v>744</v>
      </c>
      <c r="B4467" t="s">
        <v>745</v>
      </c>
    </row>
    <row r="4468" spans="1:6" x14ac:dyDescent="0.25">
      <c r="A4468" t="s">
        <v>4224</v>
      </c>
      <c r="B4468" t="s">
        <v>4225</v>
      </c>
    </row>
    <row r="4469" spans="1:6" x14ac:dyDescent="0.25">
      <c r="A4469" t="s">
        <v>3370</v>
      </c>
      <c r="B4469" t="s">
        <v>3371</v>
      </c>
      <c r="C4469" t="s">
        <v>3372</v>
      </c>
    </row>
    <row r="4470" spans="1:6" x14ac:dyDescent="0.25">
      <c r="A4470" t="s">
        <v>4226</v>
      </c>
    </row>
    <row r="4471" spans="1:6" x14ac:dyDescent="0.25">
      <c r="A4471" t="s">
        <v>64</v>
      </c>
      <c r="B4471" t="s">
        <v>4227</v>
      </c>
      <c r="C4471" t="s">
        <v>4228</v>
      </c>
      <c r="D4471" t="s">
        <v>4229</v>
      </c>
      <c r="E4471">
        <v>-123.1235246</v>
      </c>
    </row>
    <row r="4472" spans="1:6" x14ac:dyDescent="0.25">
      <c r="A4472" t="s">
        <v>4230</v>
      </c>
      <c r="B4472" t="s">
        <v>2</v>
      </c>
      <c r="C4472" t="s">
        <v>4231</v>
      </c>
    </row>
    <row r="4474" spans="1:6" x14ac:dyDescent="0.25">
      <c r="A4474" t="s">
        <v>4232</v>
      </c>
    </row>
    <row r="4475" spans="1:6" x14ac:dyDescent="0.25">
      <c r="A4475" t="s">
        <v>4233</v>
      </c>
      <c r="B4475" t="s">
        <v>4234</v>
      </c>
      <c r="C4475" t="s">
        <v>4235</v>
      </c>
      <c r="D4475" t="s">
        <v>4236</v>
      </c>
      <c r="E4475" t="s">
        <v>4237</v>
      </c>
      <c r="F4475" t="s">
        <v>4238</v>
      </c>
    </row>
    <row r="4476" spans="1:6" x14ac:dyDescent="0.25">
      <c r="A4476" t="e">
        <f>- Installation of hair wash stations</f>
        <v>#NAME?</v>
      </c>
      <c r="B4476" t="s">
        <v>4239</v>
      </c>
      <c r="C4476" t="s">
        <v>4240</v>
      </c>
    </row>
    <row r="4477" spans="1:6" x14ac:dyDescent="0.25">
      <c r="A4477" t="e">
        <f>- Installation of light fixtures</f>
        <v>#NAME?</v>
      </c>
    </row>
    <row r="4479" spans="1:6" x14ac:dyDescent="0.25">
      <c r="A4479" t="s">
        <v>4241</v>
      </c>
    </row>
    <row r="4481" spans="1:7" x14ac:dyDescent="0.25">
      <c r="A4481" t="s">
        <v>4242</v>
      </c>
    </row>
    <row r="4483" spans="1:7" x14ac:dyDescent="0.25">
      <c r="A4483" t="s">
        <v>4243</v>
      </c>
    </row>
    <row r="4484" spans="1:7" x14ac:dyDescent="0.25">
      <c r="A4484" t="s">
        <v>4244</v>
      </c>
      <c r="B4484" t="s">
        <v>4245</v>
      </c>
      <c r="C4484" t="s">
        <v>4246</v>
      </c>
      <c r="D4484" t="s">
        <v>4247</v>
      </c>
      <c r="E4484" t="s">
        <v>4248</v>
      </c>
      <c r="F4484" t="s">
        <v>4249</v>
      </c>
      <c r="G4484">
        <v>-123.1374081</v>
      </c>
    </row>
    <row r="4485" spans="1:7" x14ac:dyDescent="0.25">
      <c r="A4485" t="s">
        <v>4250</v>
      </c>
      <c r="B4485" t="s">
        <v>2</v>
      </c>
      <c r="C4485" t="s">
        <v>4251</v>
      </c>
    </row>
    <row r="4487" spans="1:7" x14ac:dyDescent="0.25">
      <c r="A4487" t="s">
        <v>4252</v>
      </c>
    </row>
    <row r="4489" spans="1:7" x14ac:dyDescent="0.25">
      <c r="A4489" t="s">
        <v>4253</v>
      </c>
      <c r="B4489" t="s">
        <v>1622</v>
      </c>
      <c r="C4489" t="s">
        <v>1600</v>
      </c>
      <c r="D4489" t="s">
        <v>4254</v>
      </c>
      <c r="E4489" t="s">
        <v>4255</v>
      </c>
    </row>
    <row r="4491" spans="1:7" x14ac:dyDescent="0.25">
      <c r="A4491" t="s">
        <v>1671</v>
      </c>
    </row>
    <row r="4492" spans="1:7" x14ac:dyDescent="0.25">
      <c r="A4492" t="s">
        <v>4256</v>
      </c>
      <c r="B4492" t="s">
        <v>4257</v>
      </c>
    </row>
    <row r="4494" spans="1:7" x14ac:dyDescent="0.25">
      <c r="A4494" t="s">
        <v>4258</v>
      </c>
    </row>
    <row r="4496" spans="1:7" x14ac:dyDescent="0.25">
      <c r="A4496" t="s">
        <v>4259</v>
      </c>
    </row>
    <row r="4498" spans="1:6" x14ac:dyDescent="0.25">
      <c r="A4498" t="s">
        <v>98</v>
      </c>
      <c r="B4498" t="s">
        <v>99</v>
      </c>
      <c r="C4498" t="s">
        <v>100</v>
      </c>
      <c r="D4498" t="s">
        <v>101</v>
      </c>
      <c r="E4498" t="s">
        <v>4260</v>
      </c>
    </row>
    <row r="4499" spans="1:6" x14ac:dyDescent="0.25">
      <c r="A4499" t="s">
        <v>22</v>
      </c>
      <c r="B4499" t="s">
        <v>4261</v>
      </c>
      <c r="C4499" t="s">
        <v>4262</v>
      </c>
      <c r="D4499" t="s">
        <v>4263</v>
      </c>
      <c r="E4499">
        <v>-123.0984177</v>
      </c>
    </row>
    <row r="4500" spans="1:6" x14ac:dyDescent="0.25">
      <c r="A4500" t="s">
        <v>4264</v>
      </c>
      <c r="B4500" t="s">
        <v>2</v>
      </c>
      <c r="C4500" t="s">
        <v>4265</v>
      </c>
      <c r="D4500" t="s">
        <v>4266</v>
      </c>
    </row>
    <row r="4502" spans="1:6" x14ac:dyDescent="0.25">
      <c r="A4502" t="s">
        <v>4267</v>
      </c>
    </row>
    <row r="4504" spans="1:6" x14ac:dyDescent="0.25">
      <c r="A4504" t="s">
        <v>4268</v>
      </c>
    </row>
    <row r="4506" spans="1:6" x14ac:dyDescent="0.25">
      <c r="A4506" t="s">
        <v>4269</v>
      </c>
    </row>
    <row r="4508" spans="1:6" x14ac:dyDescent="0.25">
      <c r="A4508" t="s">
        <v>4270</v>
      </c>
      <c r="B4508" t="s">
        <v>4271</v>
      </c>
    </row>
    <row r="4509" spans="1:6" x14ac:dyDescent="0.25">
      <c r="A4509" t="s">
        <v>64</v>
      </c>
      <c r="B4509" t="s">
        <v>4272</v>
      </c>
    </row>
    <row r="4510" spans="1:6" x14ac:dyDescent="0.25">
      <c r="A4510" t="s">
        <v>22</v>
      </c>
      <c r="B4510" t="s">
        <v>4273</v>
      </c>
      <c r="C4510" t="s">
        <v>4274</v>
      </c>
      <c r="D4510" t="s">
        <v>4275</v>
      </c>
      <c r="E4510">
        <v>-123.0529526</v>
      </c>
    </row>
    <row r="4511" spans="1:6" x14ac:dyDescent="0.25">
      <c r="A4511" t="s">
        <v>4276</v>
      </c>
      <c r="B4511" t="s">
        <v>2</v>
      </c>
      <c r="C4511" t="s">
        <v>4277</v>
      </c>
      <c r="D4511" t="s">
        <v>233</v>
      </c>
      <c r="E4511" t="s">
        <v>234</v>
      </c>
      <c r="F4511" t="s">
        <v>235</v>
      </c>
    </row>
    <row r="4513" spans="1:2" x14ac:dyDescent="0.25">
      <c r="A4513" t="s">
        <v>237</v>
      </c>
    </row>
    <row r="4514" spans="1:2" x14ac:dyDescent="0.25">
      <c r="A4514" t="s">
        <v>173</v>
      </c>
    </row>
    <row r="4515" spans="1:2" x14ac:dyDescent="0.25">
      <c r="A4515" t="s">
        <v>2212</v>
      </c>
    </row>
    <row r="4516" spans="1:2" x14ac:dyDescent="0.25">
      <c r="A4516" t="s">
        <v>2213</v>
      </c>
      <c r="B4516" t="s">
        <v>4278</v>
      </c>
    </row>
    <row r="4517" spans="1:2" x14ac:dyDescent="0.25">
      <c r="A4517" t="s">
        <v>4279</v>
      </c>
    </row>
    <row r="4518" spans="1:2" x14ac:dyDescent="0.25">
      <c r="A4518" t="s">
        <v>4280</v>
      </c>
    </row>
    <row r="4519" spans="1:2" x14ac:dyDescent="0.25">
      <c r="A4519" t="s">
        <v>4281</v>
      </c>
    </row>
    <row r="4521" spans="1:2" x14ac:dyDescent="0.25">
      <c r="A4521" t="s">
        <v>243</v>
      </c>
      <c r="B4521" t="s">
        <v>244</v>
      </c>
    </row>
    <row r="4523" spans="1:2" x14ac:dyDescent="0.25">
      <c r="A4523" t="s">
        <v>183</v>
      </c>
    </row>
    <row r="4525" spans="1:2" x14ac:dyDescent="0.25">
      <c r="A4525" t="s">
        <v>4282</v>
      </c>
    </row>
    <row r="4526" spans="1:2" x14ac:dyDescent="0.25">
      <c r="A4526" t="s">
        <v>4283</v>
      </c>
    </row>
    <row r="4528" spans="1:2" x14ac:dyDescent="0.25">
      <c r="A4528" t="s">
        <v>707</v>
      </c>
    </row>
    <row r="4530" spans="1:5" x14ac:dyDescent="0.25">
      <c r="A4530" t="s">
        <v>248</v>
      </c>
    </row>
    <row r="4532" spans="1:5" x14ac:dyDescent="0.25">
      <c r="A4532" t="s">
        <v>4284</v>
      </c>
    </row>
    <row r="4534" spans="1:5" x14ac:dyDescent="0.25">
      <c r="A4534" t="s">
        <v>4285</v>
      </c>
    </row>
    <row r="4535" spans="1:5" x14ac:dyDescent="0.25">
      <c r="A4535" t="s">
        <v>84</v>
      </c>
      <c r="B4535" t="s">
        <v>4286</v>
      </c>
    </row>
    <row r="4536" spans="1:5" x14ac:dyDescent="0.25">
      <c r="A4536" t="s">
        <v>123</v>
      </c>
      <c r="B4536" t="s">
        <v>4287</v>
      </c>
      <c r="C4536" t="s">
        <v>4288</v>
      </c>
      <c r="D4536" t="s">
        <v>4289</v>
      </c>
      <c r="E4536">
        <v>-123.0425053</v>
      </c>
    </row>
    <row r="4537" spans="1:5" x14ac:dyDescent="0.25">
      <c r="A4537" t="s">
        <v>4290</v>
      </c>
      <c r="B4537" t="s">
        <v>2</v>
      </c>
      <c r="C4537" t="s">
        <v>4291</v>
      </c>
    </row>
    <row r="4539" spans="1:5" x14ac:dyDescent="0.25">
      <c r="A4539" t="s">
        <v>553</v>
      </c>
    </row>
    <row r="4540" spans="1:5" x14ac:dyDescent="0.25">
      <c r="A4540" t="s">
        <v>4292</v>
      </c>
      <c r="B4540" t="s">
        <v>4293</v>
      </c>
    </row>
    <row r="4542" spans="1:5" x14ac:dyDescent="0.25">
      <c r="A4542" t="s">
        <v>4294</v>
      </c>
      <c r="B4542" t="s">
        <v>4295</v>
      </c>
    </row>
    <row r="4543" spans="1:5" x14ac:dyDescent="0.25">
      <c r="A4543" t="s">
        <v>467</v>
      </c>
      <c r="B4543" t="s">
        <v>4296</v>
      </c>
    </row>
    <row r="4544" spans="1:5" x14ac:dyDescent="0.25">
      <c r="A4544" t="s">
        <v>22</v>
      </c>
      <c r="B4544" t="s">
        <v>4297</v>
      </c>
      <c r="C4544" t="s">
        <v>4298</v>
      </c>
      <c r="D4544" t="s">
        <v>4299</v>
      </c>
      <c r="E4544">
        <v>-123.1552449</v>
      </c>
    </row>
    <row r="4545" spans="1:6" x14ac:dyDescent="0.25">
      <c r="A4545" t="s">
        <v>4300</v>
      </c>
      <c r="B4545" t="s">
        <v>2</v>
      </c>
      <c r="C4545" t="s">
        <v>4301</v>
      </c>
    </row>
    <row r="4547" spans="1:6" x14ac:dyDescent="0.25">
      <c r="A4547" t="s">
        <v>4302</v>
      </c>
      <c r="B4547" t="s">
        <v>4303</v>
      </c>
      <c r="C4547" t="s">
        <v>4304</v>
      </c>
      <c r="D4547" t="s">
        <v>4305</v>
      </c>
    </row>
    <row r="4549" spans="1:6" x14ac:dyDescent="0.25">
      <c r="A4549" t="s">
        <v>4306</v>
      </c>
    </row>
    <row r="4551" spans="1:6" x14ac:dyDescent="0.25">
      <c r="A4551" t="s">
        <v>4307</v>
      </c>
      <c r="B4551">
        <v>2022</v>
      </c>
    </row>
    <row r="4553" spans="1:6" x14ac:dyDescent="0.25">
      <c r="A4553" t="s">
        <v>129</v>
      </c>
    </row>
    <row r="4554" spans="1:6" x14ac:dyDescent="0.25">
      <c r="A4554" t="e">
        <f>- basement retail storage is Part of This unit.</f>
        <v>#NAME?</v>
      </c>
    </row>
    <row r="4555" spans="1:6" x14ac:dyDescent="0.25">
      <c r="A4555" t="e">
        <f>- No translucent or opaque film</f>
        <v>#NAME?</v>
      </c>
      <c r="B4555" t="s">
        <v>722</v>
      </c>
      <c r="C4555" t="s">
        <v>4308</v>
      </c>
      <c r="D4555" t="s">
        <v>723</v>
      </c>
      <c r="E4555" t="s">
        <v>724</v>
      </c>
      <c r="F4555" t="s">
        <v>4309</v>
      </c>
    </row>
    <row r="4556" spans="1:6" x14ac:dyDescent="0.25">
      <c r="A4556" t="s">
        <v>4310</v>
      </c>
    </row>
    <row r="4557" spans="1:6" x14ac:dyDescent="0.25">
      <c r="A4557" t="e">
        <f>- DBI to determine on site if Schedule B</f>
        <v>#NAME?</v>
      </c>
      <c r="B4557" t="s">
        <v>2822</v>
      </c>
      <c r="C4557" t="s">
        <v>4222</v>
      </c>
    </row>
    <row r="4559" spans="1:6" x14ac:dyDescent="0.25">
      <c r="A4559" t="s">
        <v>4311</v>
      </c>
      <c r="B4559" t="s">
        <v>99</v>
      </c>
      <c r="C4559" t="s">
        <v>727</v>
      </c>
      <c r="D4559" t="s">
        <v>101</v>
      </c>
      <c r="E4559" t="s">
        <v>4312</v>
      </c>
    </row>
    <row r="4560" spans="1:6" x14ac:dyDescent="0.25">
      <c r="A4560" t="s">
        <v>22</v>
      </c>
      <c r="B4560" t="s">
        <v>4313</v>
      </c>
    </row>
    <row r="4561" spans="1:5" x14ac:dyDescent="0.25">
      <c r="A4561" t="s">
        <v>22</v>
      </c>
      <c r="B4561" t="s">
        <v>4314</v>
      </c>
      <c r="C4561" t="s">
        <v>4315</v>
      </c>
      <c r="D4561" t="s">
        <v>4316</v>
      </c>
      <c r="E4561">
        <v>-123.1520374</v>
      </c>
    </row>
    <row r="4562" spans="1:5" x14ac:dyDescent="0.25">
      <c r="A4562" t="s">
        <v>4317</v>
      </c>
      <c r="B4562" t="s">
        <v>2</v>
      </c>
      <c r="C4562" t="s">
        <v>4318</v>
      </c>
    </row>
    <row r="4564" spans="1:5" x14ac:dyDescent="0.25">
      <c r="A4564" t="s">
        <v>824</v>
      </c>
      <c r="B4564" t="s">
        <v>825</v>
      </c>
      <c r="C4564">
        <v>2021</v>
      </c>
    </row>
    <row r="4566" spans="1:5" x14ac:dyDescent="0.25">
      <c r="A4566" t="s">
        <v>4319</v>
      </c>
    </row>
    <row r="4567" spans="1:5" x14ac:dyDescent="0.25">
      <c r="A4567" t="s">
        <v>826</v>
      </c>
    </row>
    <row r="4568" spans="1:5" x14ac:dyDescent="0.25">
      <c r="A4568" t="s">
        <v>827</v>
      </c>
    </row>
    <row r="4569" spans="1:5" x14ac:dyDescent="0.25">
      <c r="A4569" t="s">
        <v>828</v>
      </c>
    </row>
    <row r="4570" spans="1:5" x14ac:dyDescent="0.25">
      <c r="A4570" t="s">
        <v>829</v>
      </c>
    </row>
    <row r="4571" spans="1:5" x14ac:dyDescent="0.25">
      <c r="A4571" t="s">
        <v>830</v>
      </c>
    </row>
    <row r="4572" spans="1:5" x14ac:dyDescent="0.25">
      <c r="A4572" t="s">
        <v>22</v>
      </c>
      <c r="B4572" t="s">
        <v>831</v>
      </c>
    </row>
    <row r="4573" spans="1:5" x14ac:dyDescent="0.25">
      <c r="A4573" t="s">
        <v>22</v>
      </c>
      <c r="B4573" t="s">
        <v>4320</v>
      </c>
      <c r="C4573" t="s">
        <v>4321</v>
      </c>
      <c r="D4573" t="s">
        <v>4322</v>
      </c>
      <c r="E4573">
        <v>-123.1188666</v>
      </c>
    </row>
    <row r="4574" spans="1:5" x14ac:dyDescent="0.25">
      <c r="A4574" t="s">
        <v>4323</v>
      </c>
      <c r="B4574" t="s">
        <v>2</v>
      </c>
      <c r="C4574" t="s">
        <v>1376</v>
      </c>
    </row>
    <row r="4576" spans="1:5" x14ac:dyDescent="0.25">
      <c r="A4576" t="s">
        <v>824</v>
      </c>
      <c r="B4576" t="s">
        <v>825</v>
      </c>
      <c r="C4576">
        <v>2021</v>
      </c>
    </row>
    <row r="4578" spans="1:5" x14ac:dyDescent="0.25">
      <c r="A4578" t="s">
        <v>533</v>
      </c>
    </row>
    <row r="4579" spans="1:5" x14ac:dyDescent="0.25">
      <c r="A4579" t="s">
        <v>826</v>
      </c>
    </row>
    <row r="4580" spans="1:5" x14ac:dyDescent="0.25">
      <c r="A4580" t="s">
        <v>827</v>
      </c>
    </row>
    <row r="4581" spans="1:5" x14ac:dyDescent="0.25">
      <c r="A4581" t="s">
        <v>828</v>
      </c>
    </row>
    <row r="4582" spans="1:5" x14ac:dyDescent="0.25">
      <c r="A4582" t="s">
        <v>829</v>
      </c>
    </row>
    <row r="4583" spans="1:5" x14ac:dyDescent="0.25">
      <c r="A4583" t="s">
        <v>830</v>
      </c>
    </row>
    <row r="4584" spans="1:5" x14ac:dyDescent="0.25">
      <c r="A4584" t="s">
        <v>22</v>
      </c>
      <c r="B4584" t="s">
        <v>831</v>
      </c>
    </row>
    <row r="4585" spans="1:5" x14ac:dyDescent="0.25">
      <c r="A4585" t="s">
        <v>22</v>
      </c>
      <c r="B4585" t="s">
        <v>4324</v>
      </c>
      <c r="C4585" t="s">
        <v>4325</v>
      </c>
      <c r="D4585" t="s">
        <v>4326</v>
      </c>
      <c r="E4585">
        <v>-123.11979940000001</v>
      </c>
    </row>
    <row r="4586" spans="1:5" x14ac:dyDescent="0.25">
      <c r="A4586" t="s">
        <v>4327</v>
      </c>
      <c r="B4586" t="s">
        <v>2</v>
      </c>
      <c r="C4586" t="s">
        <v>4328</v>
      </c>
    </row>
    <row r="4589" spans="1:5" x14ac:dyDescent="0.25">
      <c r="A4589" t="s">
        <v>4329</v>
      </c>
      <c r="B4589" t="s">
        <v>4330</v>
      </c>
    </row>
    <row r="4590" spans="1:5" x14ac:dyDescent="0.25">
      <c r="A4590" t="s">
        <v>4331</v>
      </c>
      <c r="B4590" t="s">
        <v>4332</v>
      </c>
    </row>
    <row r="4591" spans="1:5" x14ac:dyDescent="0.25">
      <c r="A4591" t="s">
        <v>693</v>
      </c>
    </row>
    <row r="4592" spans="1:5" x14ac:dyDescent="0.25">
      <c r="A4592" t="s">
        <v>694</v>
      </c>
      <c r="B4592" t="s">
        <v>4333</v>
      </c>
      <c r="C4592" t="s">
        <v>4334</v>
      </c>
    </row>
    <row r="4593" spans="1:5" x14ac:dyDescent="0.25">
      <c r="A4593" t="s">
        <v>22</v>
      </c>
      <c r="B4593" t="s">
        <v>4335</v>
      </c>
      <c r="C4593" t="s">
        <v>4336</v>
      </c>
      <c r="D4593" t="s">
        <v>4337</v>
      </c>
      <c r="E4593">
        <v>-123.02419860000001</v>
      </c>
    </row>
    <row r="4594" spans="1:5" x14ac:dyDescent="0.25">
      <c r="A4594" t="s">
        <v>4338</v>
      </c>
      <c r="B4594" t="s">
        <v>2</v>
      </c>
      <c r="C4594" t="s">
        <v>4339</v>
      </c>
    </row>
    <row r="4596" spans="1:5" x14ac:dyDescent="0.25">
      <c r="A4596" t="s">
        <v>1433</v>
      </c>
    </row>
    <row r="4598" spans="1:5" x14ac:dyDescent="0.25">
      <c r="A4598" t="s">
        <v>1434</v>
      </c>
    </row>
    <row r="4600" spans="1:5" x14ac:dyDescent="0.25">
      <c r="A4600" t="s">
        <v>4340</v>
      </c>
    </row>
    <row r="4601" spans="1:5" x14ac:dyDescent="0.25">
      <c r="A4601" t="s">
        <v>22</v>
      </c>
      <c r="B4601" t="s">
        <v>1445</v>
      </c>
      <c r="C4601" t="s">
        <v>1030</v>
      </c>
      <c r="D4601" t="s">
        <v>1446</v>
      </c>
      <c r="E4601" t="s">
        <v>1447</v>
      </c>
    </row>
    <row r="4602" spans="1:5" x14ac:dyDescent="0.25">
      <c r="A4602" t="s">
        <v>1438</v>
      </c>
    </row>
    <row r="4603" spans="1:5" x14ac:dyDescent="0.25">
      <c r="A4603" t="s">
        <v>22</v>
      </c>
      <c r="B4603" t="s">
        <v>4341</v>
      </c>
      <c r="C4603" t="s">
        <v>4342</v>
      </c>
      <c r="D4603" t="s">
        <v>4343</v>
      </c>
      <c r="E4603">
        <v>-123.1409603</v>
      </c>
    </row>
    <row r="4604" spans="1:5" x14ac:dyDescent="0.25">
      <c r="A4604" t="s">
        <v>4344</v>
      </c>
      <c r="B4604" t="s">
        <v>2</v>
      </c>
      <c r="C4604" t="s">
        <v>4345</v>
      </c>
    </row>
    <row r="4606" spans="1:5" x14ac:dyDescent="0.25">
      <c r="A4606" t="s">
        <v>1433</v>
      </c>
    </row>
    <row r="4608" spans="1:5" x14ac:dyDescent="0.25">
      <c r="A4608" t="s">
        <v>1434</v>
      </c>
    </row>
    <row r="4610" spans="1:5" x14ac:dyDescent="0.25">
      <c r="A4610" t="s">
        <v>4346</v>
      </c>
    </row>
    <row r="4611" spans="1:5" x14ac:dyDescent="0.25">
      <c r="A4611" t="s">
        <v>22</v>
      </c>
      <c r="B4611" t="s">
        <v>4347</v>
      </c>
    </row>
    <row r="4612" spans="1:5" x14ac:dyDescent="0.25">
      <c r="A4612" t="s">
        <v>1438</v>
      </c>
    </row>
    <row r="4613" spans="1:5" x14ac:dyDescent="0.25">
      <c r="A4613" t="s">
        <v>22</v>
      </c>
      <c r="B4613" t="s">
        <v>4348</v>
      </c>
      <c r="C4613" t="s">
        <v>4349</v>
      </c>
      <c r="D4613" t="s">
        <v>4350</v>
      </c>
      <c r="E4613">
        <v>-123.1409522</v>
      </c>
    </row>
    <row r="4614" spans="1:5" x14ac:dyDescent="0.25">
      <c r="A4614" t="s">
        <v>4351</v>
      </c>
      <c r="B4614" t="s">
        <v>2</v>
      </c>
      <c r="C4614" t="s">
        <v>4352</v>
      </c>
    </row>
    <row r="4616" spans="1:5" x14ac:dyDescent="0.25">
      <c r="A4616" t="s">
        <v>203</v>
      </c>
      <c r="B4616" t="s">
        <v>4353</v>
      </c>
    </row>
    <row r="4617" spans="1:5" x14ac:dyDescent="0.25">
      <c r="A4617" t="s">
        <v>64</v>
      </c>
      <c r="B4617" t="s">
        <v>4354</v>
      </c>
      <c r="C4617" t="s">
        <v>4355</v>
      </c>
      <c r="D4617" t="s">
        <v>4356</v>
      </c>
      <c r="E4617">
        <v>-123.03413209999999</v>
      </c>
    </row>
    <row r="4618" spans="1:5" x14ac:dyDescent="0.25">
      <c r="A4618" t="s">
        <v>4357</v>
      </c>
      <c r="B4618" t="s">
        <v>2</v>
      </c>
      <c r="C4618" t="s">
        <v>4358</v>
      </c>
      <c r="D4618" t="s">
        <v>4359</v>
      </c>
    </row>
    <row r="4620" spans="1:5" x14ac:dyDescent="0.25">
      <c r="A4620" t="s">
        <v>4360</v>
      </c>
    </row>
    <row r="4622" spans="1:5" x14ac:dyDescent="0.25">
      <c r="A4622" t="s">
        <v>783</v>
      </c>
    </row>
    <row r="4623" spans="1:5" x14ac:dyDescent="0.25">
      <c r="A4623" t="s">
        <v>4361</v>
      </c>
      <c r="B4623" t="s">
        <v>4362</v>
      </c>
      <c r="C4623" t="s">
        <v>4363</v>
      </c>
      <c r="D4623" t="s">
        <v>4364</v>
      </c>
    </row>
    <row r="4625" spans="1:7" x14ac:dyDescent="0.25">
      <c r="A4625" t="s">
        <v>1891</v>
      </c>
    </row>
    <row r="4626" spans="1:7" x14ac:dyDescent="0.25">
      <c r="A4626" t="s">
        <v>4365</v>
      </c>
    </row>
    <row r="4627" spans="1:7" x14ac:dyDescent="0.25">
      <c r="A4627" t="s">
        <v>4366</v>
      </c>
    </row>
    <row r="4628" spans="1:7" x14ac:dyDescent="0.25">
      <c r="A4628">
        <v>114</v>
      </c>
    </row>
    <row r="4629" spans="1:7" x14ac:dyDescent="0.25">
      <c r="A4629" t="s">
        <v>123</v>
      </c>
      <c r="B4629" t="s">
        <v>4367</v>
      </c>
      <c r="C4629" t="s">
        <v>4368</v>
      </c>
      <c r="D4629" t="s">
        <v>4369</v>
      </c>
      <c r="E4629" t="s">
        <v>4370</v>
      </c>
      <c r="F4629" t="s">
        <v>4371</v>
      </c>
      <c r="G4629">
        <v>-123.1136202</v>
      </c>
    </row>
    <row r="4630" spans="1:7" x14ac:dyDescent="0.25">
      <c r="A4630" t="s">
        <v>4372</v>
      </c>
      <c r="B4630" t="s">
        <v>2</v>
      </c>
      <c r="C4630" t="s">
        <v>4373</v>
      </c>
      <c r="D4630" t="s">
        <v>108</v>
      </c>
    </row>
    <row r="4632" spans="1:7" x14ac:dyDescent="0.25">
      <c r="A4632" t="s">
        <v>4374</v>
      </c>
    </row>
    <row r="4634" spans="1:7" x14ac:dyDescent="0.25">
      <c r="A4634" t="s">
        <v>4375</v>
      </c>
    </row>
    <row r="4635" spans="1:7" x14ac:dyDescent="0.25">
      <c r="A4635" t="s">
        <v>4376</v>
      </c>
    </row>
    <row r="4636" spans="1:7" x14ac:dyDescent="0.25">
      <c r="A4636" t="s">
        <v>226</v>
      </c>
      <c r="B4636" t="s">
        <v>4377</v>
      </c>
    </row>
    <row r="4637" spans="1:7" x14ac:dyDescent="0.25">
      <c r="A4637" t="s">
        <v>361</v>
      </c>
      <c r="B4637" t="s">
        <v>4378</v>
      </c>
      <c r="C4637" t="s">
        <v>4379</v>
      </c>
      <c r="D4637" t="s">
        <v>4380</v>
      </c>
      <c r="E4637">
        <v>-123.10231</v>
      </c>
    </row>
    <row r="4638" spans="1:7" x14ac:dyDescent="0.25">
      <c r="A4638" t="s">
        <v>4381</v>
      </c>
      <c r="B4638" t="s">
        <v>2</v>
      </c>
      <c r="C4638" t="s">
        <v>4382</v>
      </c>
      <c r="D4638" t="s">
        <v>108</v>
      </c>
    </row>
    <row r="4640" spans="1:7" x14ac:dyDescent="0.25">
      <c r="A4640" t="s">
        <v>4383</v>
      </c>
    </row>
    <row r="4641" spans="1:5" x14ac:dyDescent="0.25">
      <c r="A4641" t="s">
        <v>4384</v>
      </c>
    </row>
    <row r="4642" spans="1:5" x14ac:dyDescent="0.25">
      <c r="A4642" t="s">
        <v>694</v>
      </c>
      <c r="B4642" t="s">
        <v>4385</v>
      </c>
    </row>
    <row r="4643" spans="1:5" x14ac:dyDescent="0.25">
      <c r="A4643" t="s">
        <v>361</v>
      </c>
      <c r="B4643" t="s">
        <v>4386</v>
      </c>
      <c r="C4643" t="s">
        <v>4387</v>
      </c>
      <c r="D4643" t="s">
        <v>4388</v>
      </c>
      <c r="E4643">
        <v>-123.05280809999999</v>
      </c>
    </row>
    <row r="4644" spans="1:5" x14ac:dyDescent="0.25">
      <c r="A4644" t="s">
        <v>4389</v>
      </c>
      <c r="B4644" t="s">
        <v>2</v>
      </c>
      <c r="C4644" t="s">
        <v>4390</v>
      </c>
      <c r="D4644" t="s">
        <v>964</v>
      </c>
    </row>
    <row r="4646" spans="1:5" x14ac:dyDescent="0.25">
      <c r="A4646" t="s">
        <v>4391</v>
      </c>
    </row>
    <row r="4647" spans="1:5" x14ac:dyDescent="0.25">
      <c r="A4647" t="s">
        <v>22</v>
      </c>
      <c r="B4647" t="s">
        <v>4392</v>
      </c>
    </row>
    <row r="4648" spans="1:5" x14ac:dyDescent="0.25">
      <c r="A4648" t="s">
        <v>361</v>
      </c>
      <c r="B4648" t="s">
        <v>4393</v>
      </c>
      <c r="C4648" t="s">
        <v>4394</v>
      </c>
      <c r="D4648" t="s">
        <v>4395</v>
      </c>
      <c r="E4648">
        <v>-123.0686697</v>
      </c>
    </row>
    <row r="4649" spans="1:5" x14ac:dyDescent="0.25">
      <c r="A4649" t="s">
        <v>4396</v>
      </c>
      <c r="B4649" t="s">
        <v>2</v>
      </c>
      <c r="C4649" t="s">
        <v>4397</v>
      </c>
    </row>
    <row r="4651" spans="1:5" x14ac:dyDescent="0.25">
      <c r="A4651" t="s">
        <v>203</v>
      </c>
      <c r="B4651" t="s">
        <v>964</v>
      </c>
    </row>
    <row r="4653" spans="1:5" x14ac:dyDescent="0.25">
      <c r="A4653" t="s">
        <v>2054</v>
      </c>
    </row>
    <row r="4654" spans="1:5" x14ac:dyDescent="0.25">
      <c r="A4654" t="s">
        <v>4398</v>
      </c>
    </row>
    <row r="4655" spans="1:5" x14ac:dyDescent="0.25">
      <c r="A4655" t="s">
        <v>123</v>
      </c>
      <c r="B4655" t="s">
        <v>4399</v>
      </c>
    </row>
    <row r="4656" spans="1:5" x14ac:dyDescent="0.25">
      <c r="A4656" t="s">
        <v>361</v>
      </c>
      <c r="B4656" t="s">
        <v>4400</v>
      </c>
      <c r="C4656" t="s">
        <v>3731</v>
      </c>
      <c r="D4656" t="s">
        <v>3732</v>
      </c>
      <c r="E4656">
        <v>-123.09438900000001</v>
      </c>
    </row>
    <row r="4657" spans="1:5" x14ac:dyDescent="0.25">
      <c r="A4657" t="s">
        <v>4401</v>
      </c>
      <c r="B4657" t="s">
        <v>2</v>
      </c>
      <c r="C4657" t="s">
        <v>4402</v>
      </c>
      <c r="D4657" t="s">
        <v>204</v>
      </c>
    </row>
    <row r="4659" spans="1:5" x14ac:dyDescent="0.25">
      <c r="A4659" t="s">
        <v>4403</v>
      </c>
    </row>
    <row r="4661" spans="1:5" x14ac:dyDescent="0.25">
      <c r="A4661" t="s">
        <v>206</v>
      </c>
    </row>
    <row r="4663" spans="1:5" x14ac:dyDescent="0.25">
      <c r="A4663" t="s">
        <v>207</v>
      </c>
    </row>
    <row r="4664" spans="1:5" x14ac:dyDescent="0.25">
      <c r="A4664" t="s">
        <v>208</v>
      </c>
    </row>
    <row r="4665" spans="1:5" x14ac:dyDescent="0.25">
      <c r="A4665" t="s">
        <v>4404</v>
      </c>
    </row>
    <row r="4666" spans="1:5" x14ac:dyDescent="0.25">
      <c r="A4666" t="s">
        <v>123</v>
      </c>
      <c r="B4666" t="s">
        <v>4405</v>
      </c>
      <c r="C4666" t="s">
        <v>4406</v>
      </c>
      <c r="D4666" t="s">
        <v>4407</v>
      </c>
      <c r="E4666">
        <v>-123.0288669</v>
      </c>
    </row>
    <row r="4667" spans="1:5" x14ac:dyDescent="0.25">
      <c r="A4667" t="s">
        <v>4408</v>
      </c>
      <c r="B4667" t="s">
        <v>2</v>
      </c>
      <c r="C4667" t="s">
        <v>4409</v>
      </c>
    </row>
    <row r="4669" spans="1:5" x14ac:dyDescent="0.25">
      <c r="A4669" t="s">
        <v>4410</v>
      </c>
      <c r="B4669" t="s">
        <v>4411</v>
      </c>
    </row>
    <row r="4671" spans="1:5" x14ac:dyDescent="0.25">
      <c r="A4671" t="s">
        <v>4412</v>
      </c>
    </row>
    <row r="4673" spans="1:5" x14ac:dyDescent="0.25">
      <c r="A4673" t="s">
        <v>4413</v>
      </c>
      <c r="B4673" t="s">
        <v>4414</v>
      </c>
      <c r="C4673" t="s">
        <v>4415</v>
      </c>
      <c r="D4673">
        <v>0</v>
      </c>
    </row>
    <row r="4675" spans="1:5" x14ac:dyDescent="0.25">
      <c r="A4675" t="s">
        <v>4416</v>
      </c>
    </row>
    <row r="4676" spans="1:5" x14ac:dyDescent="0.25">
      <c r="A4676" t="s">
        <v>4417</v>
      </c>
    </row>
    <row r="4677" spans="1:5" x14ac:dyDescent="0.25">
      <c r="A4677" t="s">
        <v>22</v>
      </c>
      <c r="B4677" t="s">
        <v>4418</v>
      </c>
      <c r="C4677" t="s">
        <v>4419</v>
      </c>
      <c r="D4677" t="s">
        <v>4420</v>
      </c>
      <c r="E4677">
        <v>-123.07681460000001</v>
      </c>
    </row>
    <row r="4678" spans="1:5" x14ac:dyDescent="0.25">
      <c r="A4678" t="s">
        <v>4421</v>
      </c>
      <c r="B4678" t="s">
        <v>2</v>
      </c>
      <c r="C4678" t="s">
        <v>4422</v>
      </c>
    </row>
    <row r="4680" spans="1:5" x14ac:dyDescent="0.25">
      <c r="A4680" t="s">
        <v>4423</v>
      </c>
    </row>
    <row r="4682" spans="1:5" x14ac:dyDescent="0.25">
      <c r="A4682" t="s">
        <v>1004</v>
      </c>
      <c r="B4682" t="s">
        <v>4424</v>
      </c>
    </row>
    <row r="4684" spans="1:5" x14ac:dyDescent="0.25">
      <c r="A4684" t="s">
        <v>4425</v>
      </c>
    </row>
    <row r="4686" spans="1:5" x14ac:dyDescent="0.25">
      <c r="A4686" t="s">
        <v>4426</v>
      </c>
    </row>
    <row r="4687" spans="1:5" x14ac:dyDescent="0.25">
      <c r="A4687" t="s">
        <v>22</v>
      </c>
      <c r="B4687" t="s">
        <v>4427</v>
      </c>
      <c r="C4687" t="s">
        <v>4428</v>
      </c>
      <c r="D4687" t="s">
        <v>4429</v>
      </c>
      <c r="E4687">
        <v>-123.107344</v>
      </c>
    </row>
    <row r="4688" spans="1:5" x14ac:dyDescent="0.25">
      <c r="A4688" t="s">
        <v>4430</v>
      </c>
      <c r="B4688" t="s">
        <v>2</v>
      </c>
      <c r="C4688" t="s">
        <v>4431</v>
      </c>
    </row>
    <row r="4690" spans="1:8" x14ac:dyDescent="0.25">
      <c r="A4690" t="s">
        <v>4432</v>
      </c>
    </row>
    <row r="4692" spans="1:8" x14ac:dyDescent="0.25">
      <c r="A4692" t="s">
        <v>1743</v>
      </c>
    </row>
    <row r="4694" spans="1:8" x14ac:dyDescent="0.25">
      <c r="A4694" t="s">
        <v>657</v>
      </c>
    </row>
    <row r="4695" spans="1:8" x14ac:dyDescent="0.25">
      <c r="A4695" t="s">
        <v>4433</v>
      </c>
      <c r="B4695" t="s">
        <v>613</v>
      </c>
      <c r="C4695" t="s">
        <v>4434</v>
      </c>
      <c r="D4695" t="s">
        <v>613</v>
      </c>
      <c r="E4695" t="s">
        <v>4435</v>
      </c>
      <c r="F4695" t="s">
        <v>659</v>
      </c>
      <c r="G4695" t="s">
        <v>609</v>
      </c>
      <c r="H4695" t="s">
        <v>4436</v>
      </c>
    </row>
    <row r="4697" spans="1:8" x14ac:dyDescent="0.25">
      <c r="A4697" t="s">
        <v>4437</v>
      </c>
    </row>
    <row r="4698" spans="1:8" x14ac:dyDescent="0.25">
      <c r="A4698" t="s">
        <v>22</v>
      </c>
      <c r="B4698" t="s">
        <v>4438</v>
      </c>
      <c r="C4698" t="s">
        <v>4439</v>
      </c>
      <c r="D4698" t="s">
        <v>4440</v>
      </c>
      <c r="E4698">
        <v>-123.20162689999999</v>
      </c>
    </row>
    <row r="4699" spans="1:8" x14ac:dyDescent="0.25">
      <c r="A4699" t="s">
        <v>4441</v>
      </c>
      <c r="B4699" t="s">
        <v>2</v>
      </c>
      <c r="C4699" t="s">
        <v>4442</v>
      </c>
    </row>
    <row r="4700" spans="1:8" x14ac:dyDescent="0.25">
      <c r="A4700" t="s">
        <v>4443</v>
      </c>
    </row>
    <row r="4702" spans="1:8" x14ac:dyDescent="0.25">
      <c r="A4702" t="s">
        <v>4444</v>
      </c>
    </row>
    <row r="4703" spans="1:8" x14ac:dyDescent="0.25">
      <c r="A4703" t="s">
        <v>22</v>
      </c>
      <c r="B4703" t="s">
        <v>4445</v>
      </c>
      <c r="C4703" t="s">
        <v>4446</v>
      </c>
      <c r="D4703" t="s">
        <v>4447</v>
      </c>
      <c r="E4703">
        <v>-123.1202672</v>
      </c>
    </row>
    <row r="4704" spans="1:8" x14ac:dyDescent="0.25">
      <c r="A4704" t="s">
        <v>4448</v>
      </c>
      <c r="B4704" t="s">
        <v>2</v>
      </c>
      <c r="C4704" t="s">
        <v>4449</v>
      </c>
    </row>
    <row r="4705" spans="1:5" x14ac:dyDescent="0.25">
      <c r="A4705" t="s">
        <v>4443</v>
      </c>
    </row>
    <row r="4707" spans="1:5" x14ac:dyDescent="0.25">
      <c r="A4707" t="s">
        <v>4450</v>
      </c>
    </row>
    <row r="4708" spans="1:5" x14ac:dyDescent="0.25">
      <c r="A4708" t="s">
        <v>22</v>
      </c>
      <c r="B4708" t="s">
        <v>4451</v>
      </c>
      <c r="C4708" t="s">
        <v>4452</v>
      </c>
      <c r="D4708" t="s">
        <v>4453</v>
      </c>
      <c r="E4708">
        <v>-123.1197897</v>
      </c>
    </row>
    <row r="4709" spans="1:5" x14ac:dyDescent="0.25">
      <c r="A4709" t="s">
        <v>4454</v>
      </c>
      <c r="B4709" t="s">
        <v>2</v>
      </c>
      <c r="C4709" t="s">
        <v>4455</v>
      </c>
      <c r="D4709" t="s">
        <v>4456</v>
      </c>
    </row>
    <row r="4711" spans="1:5" x14ac:dyDescent="0.25">
      <c r="A4711" t="s">
        <v>1823</v>
      </c>
    </row>
    <row r="4713" spans="1:5" x14ac:dyDescent="0.25">
      <c r="A4713" t="s">
        <v>4457</v>
      </c>
    </row>
    <row r="4714" spans="1:5" x14ac:dyDescent="0.25">
      <c r="A4714" t="s">
        <v>22</v>
      </c>
      <c r="B4714" t="s">
        <v>4458</v>
      </c>
      <c r="C4714" t="s">
        <v>4459</v>
      </c>
      <c r="D4714" t="s">
        <v>4460</v>
      </c>
      <c r="E4714">
        <v>-123.0773895</v>
      </c>
    </row>
    <row r="4715" spans="1:5" x14ac:dyDescent="0.25">
      <c r="A4715" t="s">
        <v>4461</v>
      </c>
      <c r="B4715" t="s">
        <v>2</v>
      </c>
      <c r="C4715" t="s">
        <v>4462</v>
      </c>
    </row>
    <row r="4717" spans="1:5" x14ac:dyDescent="0.25">
      <c r="A4717" t="s">
        <v>4463</v>
      </c>
    </row>
    <row r="4719" spans="1:5" x14ac:dyDescent="0.25">
      <c r="A4719" t="s">
        <v>141</v>
      </c>
    </row>
    <row r="4720" spans="1:5" x14ac:dyDescent="0.25">
      <c r="A4720" t="s">
        <v>4464</v>
      </c>
      <c r="B4720" t="s">
        <v>42</v>
      </c>
      <c r="C4720" t="s">
        <v>4465</v>
      </c>
    </row>
    <row r="4721" spans="1:7" x14ac:dyDescent="0.25">
      <c r="A4721" t="s">
        <v>4466</v>
      </c>
      <c r="B4721" t="s">
        <v>42</v>
      </c>
      <c r="C4721" t="s">
        <v>4465</v>
      </c>
    </row>
    <row r="4722" spans="1:7" x14ac:dyDescent="0.25">
      <c r="A4722" t="s">
        <v>4467</v>
      </c>
      <c r="B4722" t="s">
        <v>20</v>
      </c>
      <c r="C4722" t="s">
        <v>4468</v>
      </c>
    </row>
    <row r="4723" spans="1:7" x14ac:dyDescent="0.25">
      <c r="A4723" t="s">
        <v>22</v>
      </c>
      <c r="B4723" t="s">
        <v>4469</v>
      </c>
      <c r="C4723" t="s">
        <v>4470</v>
      </c>
      <c r="D4723" t="s">
        <v>4471</v>
      </c>
      <c r="E4723">
        <v>-123.1527463</v>
      </c>
    </row>
    <row r="4724" spans="1:7" x14ac:dyDescent="0.25">
      <c r="A4724" t="s">
        <v>4472</v>
      </c>
      <c r="B4724" t="s">
        <v>2</v>
      </c>
      <c r="C4724" t="s">
        <v>4473</v>
      </c>
    </row>
    <row r="4726" spans="1:7" x14ac:dyDescent="0.25">
      <c r="A4726" t="s">
        <v>4474</v>
      </c>
    </row>
    <row r="4728" spans="1:7" x14ac:dyDescent="0.25">
      <c r="A4728" t="s">
        <v>778</v>
      </c>
      <c r="B4728" t="s">
        <v>52</v>
      </c>
      <c r="C4728" t="s">
        <v>567</v>
      </c>
      <c r="D4728" t="s">
        <v>779</v>
      </c>
      <c r="E4728" t="s">
        <v>568</v>
      </c>
      <c r="F4728" t="s">
        <v>570</v>
      </c>
      <c r="G4728" t="s">
        <v>572</v>
      </c>
    </row>
    <row r="4730" spans="1:7" x14ac:dyDescent="0.25">
      <c r="A4730" t="s">
        <v>4475</v>
      </c>
    </row>
    <row r="4732" spans="1:7" x14ac:dyDescent="0.25">
      <c r="A4732" t="s">
        <v>783</v>
      </c>
    </row>
    <row r="4733" spans="1:7" x14ac:dyDescent="0.25">
      <c r="A4733" t="s">
        <v>784</v>
      </c>
      <c r="B4733" t="s">
        <v>4476</v>
      </c>
      <c r="C4733" t="s">
        <v>504</v>
      </c>
      <c r="D4733" t="s">
        <v>4477</v>
      </c>
    </row>
    <row r="4734" spans="1:7" x14ac:dyDescent="0.25">
      <c r="A4734" t="s">
        <v>4478</v>
      </c>
      <c r="B4734" t="s">
        <v>4479</v>
      </c>
      <c r="C4734" t="s">
        <v>20</v>
      </c>
      <c r="D4734" t="s">
        <v>4480</v>
      </c>
    </row>
    <row r="4735" spans="1:7" x14ac:dyDescent="0.25">
      <c r="A4735" t="s">
        <v>792</v>
      </c>
      <c r="B4735" t="s">
        <v>4481</v>
      </c>
      <c r="C4735" t="s">
        <v>20</v>
      </c>
      <c r="D4735" t="s">
        <v>4482</v>
      </c>
    </row>
    <row r="4737" spans="1:5" x14ac:dyDescent="0.25">
      <c r="A4737" t="s">
        <v>4483</v>
      </c>
    </row>
    <row r="4739" spans="1:5" x14ac:dyDescent="0.25">
      <c r="A4739" t="s">
        <v>4484</v>
      </c>
    </row>
    <row r="4741" spans="1:5" x14ac:dyDescent="0.25">
      <c r="A4741" t="s">
        <v>98</v>
      </c>
      <c r="B4741" t="s">
        <v>99</v>
      </c>
      <c r="C4741" t="s">
        <v>100</v>
      </c>
      <c r="D4741" t="s">
        <v>101</v>
      </c>
      <c r="E4741" t="s">
        <v>4485</v>
      </c>
    </row>
    <row r="4742" spans="1:5" x14ac:dyDescent="0.25">
      <c r="A4742" t="s">
        <v>22</v>
      </c>
      <c r="B4742" t="s">
        <v>4486</v>
      </c>
      <c r="C4742" t="s">
        <v>4487</v>
      </c>
      <c r="D4742" t="s">
        <v>4488</v>
      </c>
      <c r="E4742">
        <v>-123.11856539999999</v>
      </c>
    </row>
    <row r="4743" spans="1:5" x14ac:dyDescent="0.25">
      <c r="A4743" t="s">
        <v>4489</v>
      </c>
      <c r="B4743" t="s">
        <v>2</v>
      </c>
      <c r="C4743" t="s">
        <v>4490</v>
      </c>
    </row>
    <row r="4745" spans="1:5" x14ac:dyDescent="0.25">
      <c r="A4745" t="s">
        <v>4491</v>
      </c>
      <c r="B4745" t="s">
        <v>4492</v>
      </c>
      <c r="C4745" t="s">
        <v>4493</v>
      </c>
      <c r="D4745" t="s">
        <v>4494</v>
      </c>
      <c r="E4745" t="s">
        <v>4495</v>
      </c>
    </row>
    <row r="4747" spans="1:5" x14ac:dyDescent="0.25">
      <c r="A4747" t="s">
        <v>4496</v>
      </c>
    </row>
    <row r="4749" spans="1:5" x14ac:dyDescent="0.25">
      <c r="A4749" t="s">
        <v>4497</v>
      </c>
      <c r="B4749">
        <v>2021</v>
      </c>
    </row>
    <row r="4751" spans="1:5" x14ac:dyDescent="0.25">
      <c r="A4751" t="s">
        <v>4498</v>
      </c>
      <c r="B4751" t="s">
        <v>4499</v>
      </c>
    </row>
    <row r="4753" spans="1:3" x14ac:dyDescent="0.25">
      <c r="A4753" t="s">
        <v>4500</v>
      </c>
    </row>
    <row r="4755" spans="1:3" x14ac:dyDescent="0.25">
      <c r="A4755" t="s">
        <v>639</v>
      </c>
    </row>
    <row r="4756" spans="1:3" x14ac:dyDescent="0.25">
      <c r="A4756" t="e">
        <f>- No strata titling is permitted.</f>
        <v>#NAME?</v>
      </c>
    </row>
    <row r="4757" spans="1:3" x14ac:dyDescent="0.25">
      <c r="A4757" t="e">
        <f>- This is a two-storey Building pursuant to the Zoning and Development</f>
        <v>#NAME?</v>
      </c>
    </row>
    <row r="4758" spans="1:3" x14ac:dyDescent="0.25">
      <c r="A4758" t="s">
        <v>4501</v>
      </c>
    </row>
    <row r="4759" spans="1:3" x14ac:dyDescent="0.25">
      <c r="A4759" t="e">
        <f>- An annual Vancouver Business License must be obtained prior to the</f>
        <v>#NAME?</v>
      </c>
    </row>
    <row r="4760" spans="1:3" x14ac:dyDescent="0.25">
      <c r="A4760" t="s">
        <v>4502</v>
      </c>
    </row>
    <row r="4761" spans="1:3" x14ac:dyDescent="0.25">
      <c r="A4761" t="s">
        <v>4503</v>
      </c>
    </row>
    <row r="4762" spans="1:3" x14ac:dyDescent="0.25">
      <c r="A4762" t="e">
        <f>- install interconnected</f>
        <v>#NAME?</v>
      </c>
      <c r="B4762" t="s">
        <v>1921</v>
      </c>
      <c r="C4762" t="s">
        <v>4504</v>
      </c>
    </row>
    <row r="4763" spans="1:3" x14ac:dyDescent="0.25">
      <c r="A4763" t="s">
        <v>4505</v>
      </c>
      <c r="B4763" t="s">
        <v>4506</v>
      </c>
    </row>
    <row r="4764" spans="1:3" x14ac:dyDescent="0.25">
      <c r="A4764" t="s">
        <v>4507</v>
      </c>
    </row>
    <row r="4765" spans="1:3" x14ac:dyDescent="0.25">
      <c r="A4765" t="s">
        <v>4508</v>
      </c>
    </row>
    <row r="4766" spans="1:3" x14ac:dyDescent="0.25">
      <c r="A4766" t="s">
        <v>4509</v>
      </c>
    </row>
    <row r="4767" spans="1:3" x14ac:dyDescent="0.25">
      <c r="A4767" t="s">
        <v>4510</v>
      </c>
    </row>
    <row r="4768" spans="1:3" x14ac:dyDescent="0.25">
      <c r="A4768" t="s">
        <v>4511</v>
      </c>
    </row>
    <row r="4769" spans="1:8" x14ac:dyDescent="0.25">
      <c r="A4769" t="s">
        <v>4512</v>
      </c>
    </row>
    <row r="4770" spans="1:8" x14ac:dyDescent="0.25">
      <c r="A4770" t="s">
        <v>226</v>
      </c>
      <c r="B4770" t="s">
        <v>4513</v>
      </c>
      <c r="C4770" t="s">
        <v>4514</v>
      </c>
      <c r="D4770" t="s">
        <v>4515</v>
      </c>
      <c r="E4770">
        <v>-123.18235540000001</v>
      </c>
    </row>
    <row r="4771" spans="1:8" x14ac:dyDescent="0.25">
      <c r="A4771" t="s">
        <v>4516</v>
      </c>
      <c r="B4771" t="s">
        <v>2</v>
      </c>
      <c r="C4771" t="s">
        <v>4517</v>
      </c>
    </row>
    <row r="4773" spans="1:8" x14ac:dyDescent="0.25">
      <c r="A4773" t="s">
        <v>4518</v>
      </c>
      <c r="B4773" t="s">
        <v>4519</v>
      </c>
      <c r="C4773" t="s">
        <v>4520</v>
      </c>
    </row>
    <row r="4775" spans="1:8" x14ac:dyDescent="0.25">
      <c r="A4775" t="s">
        <v>4521</v>
      </c>
    </row>
    <row r="4776" spans="1:8" x14ac:dyDescent="0.25">
      <c r="A4776" t="s">
        <v>4522</v>
      </c>
    </row>
    <row r="4777" spans="1:8" x14ac:dyDescent="0.25">
      <c r="A4777" t="s">
        <v>4523</v>
      </c>
    </row>
    <row r="4779" spans="1:8" x14ac:dyDescent="0.25">
      <c r="A4779" t="s">
        <v>4524</v>
      </c>
    </row>
    <row r="4780" spans="1:8" x14ac:dyDescent="0.25">
      <c r="A4780" t="s">
        <v>4525</v>
      </c>
    </row>
    <row r="4781" spans="1:8" x14ac:dyDescent="0.25">
      <c r="A4781" t="s">
        <v>22</v>
      </c>
      <c r="B4781" t="s">
        <v>4526</v>
      </c>
      <c r="C4781" t="s">
        <v>4527</v>
      </c>
      <c r="D4781" t="s">
        <v>4528</v>
      </c>
      <c r="E4781" t="s">
        <v>4529</v>
      </c>
      <c r="F4781" t="s">
        <v>4530</v>
      </c>
      <c r="G4781">
        <v>-123.1019821</v>
      </c>
    </row>
    <row r="4782" spans="1:8" x14ac:dyDescent="0.25">
      <c r="A4782" t="s">
        <v>4531</v>
      </c>
      <c r="B4782" t="s">
        <v>2</v>
      </c>
      <c r="C4782" t="s">
        <v>4532</v>
      </c>
    </row>
    <row r="4784" spans="1:8" x14ac:dyDescent="0.25">
      <c r="A4784" t="s">
        <v>4533</v>
      </c>
      <c r="B4784" t="s">
        <v>613</v>
      </c>
      <c r="C4784" t="s">
        <v>4534</v>
      </c>
      <c r="D4784" t="s">
        <v>4535</v>
      </c>
      <c r="E4784" t="s">
        <v>4536</v>
      </c>
      <c r="F4784" t="s">
        <v>4537</v>
      </c>
      <c r="G4784" t="s">
        <v>609</v>
      </c>
      <c r="H4784" t="s">
        <v>4538</v>
      </c>
    </row>
    <row r="4788" spans="1:5" x14ac:dyDescent="0.25">
      <c r="A4788" t="s">
        <v>1466</v>
      </c>
      <c r="B4788" t="s">
        <v>1316</v>
      </c>
    </row>
    <row r="4789" spans="1:5" x14ac:dyDescent="0.25">
      <c r="A4789" t="s">
        <v>1467</v>
      </c>
      <c r="B4789" t="s">
        <v>1468</v>
      </c>
    </row>
    <row r="4791" spans="1:5" x14ac:dyDescent="0.25">
      <c r="A4791" t="s">
        <v>98</v>
      </c>
      <c r="B4791" t="s">
        <v>99</v>
      </c>
      <c r="C4791" t="s">
        <v>100</v>
      </c>
      <c r="D4791" t="s">
        <v>101</v>
      </c>
      <c r="E4791" t="s">
        <v>4539</v>
      </c>
    </row>
    <row r="4792" spans="1:5" x14ac:dyDescent="0.25">
      <c r="A4792" t="s">
        <v>22</v>
      </c>
      <c r="B4792" t="s">
        <v>4540</v>
      </c>
      <c r="C4792" t="s">
        <v>4541</v>
      </c>
      <c r="D4792" t="s">
        <v>4542</v>
      </c>
      <c r="E4792">
        <v>-123.1153741</v>
      </c>
    </row>
    <row r="4793" spans="1:5" x14ac:dyDescent="0.25">
      <c r="A4793" t="s">
        <v>4543</v>
      </c>
      <c r="B4793" t="s">
        <v>2</v>
      </c>
      <c r="C4793" t="s">
        <v>4544</v>
      </c>
      <c r="D4793" t="s">
        <v>108</v>
      </c>
    </row>
    <row r="4795" spans="1:5" x14ac:dyDescent="0.25">
      <c r="A4795" t="s">
        <v>4545</v>
      </c>
    </row>
    <row r="4796" spans="1:5" x14ac:dyDescent="0.25">
      <c r="A4796" t="s">
        <v>4546</v>
      </c>
    </row>
    <row r="4797" spans="1:5" x14ac:dyDescent="0.25">
      <c r="A4797" t="s">
        <v>123</v>
      </c>
      <c r="B4797" t="s">
        <v>4547</v>
      </c>
      <c r="C4797" t="s">
        <v>3699</v>
      </c>
      <c r="D4797" t="s">
        <v>3700</v>
      </c>
      <c r="E4797">
        <v>-123.05320279999999</v>
      </c>
    </row>
    <row r="4798" spans="1:5" x14ac:dyDescent="0.25">
      <c r="A4798" t="s">
        <v>4548</v>
      </c>
      <c r="B4798" t="s">
        <v>2</v>
      </c>
      <c r="C4798" t="s">
        <v>4549</v>
      </c>
      <c r="D4798" t="s">
        <v>204</v>
      </c>
    </row>
    <row r="4800" spans="1:5" x14ac:dyDescent="0.25">
      <c r="A4800" t="s">
        <v>206</v>
      </c>
    </row>
    <row r="4802" spans="1:5" x14ac:dyDescent="0.25">
      <c r="A4802" t="s">
        <v>4550</v>
      </c>
    </row>
    <row r="4803" spans="1:5" x14ac:dyDescent="0.25">
      <c r="A4803" t="s">
        <v>189</v>
      </c>
      <c r="B4803" t="s">
        <v>4551</v>
      </c>
      <c r="C4803" t="s">
        <v>4552</v>
      </c>
      <c r="D4803" t="s">
        <v>4553</v>
      </c>
      <c r="E4803">
        <v>-123.14537540000001</v>
      </c>
    </row>
    <row r="4804" spans="1:5" x14ac:dyDescent="0.25">
      <c r="A4804" t="s">
        <v>4554</v>
      </c>
      <c r="B4804" t="s">
        <v>2</v>
      </c>
      <c r="C4804" t="s">
        <v>4555</v>
      </c>
      <c r="D4804" t="s">
        <v>108</v>
      </c>
    </row>
    <row r="4806" spans="1:5" x14ac:dyDescent="0.25">
      <c r="A4806" t="s">
        <v>4556</v>
      </c>
    </row>
    <row r="4808" spans="1:5" x14ac:dyDescent="0.25">
      <c r="A4808" t="s">
        <v>4557</v>
      </c>
      <c r="B4808" t="s">
        <v>4558</v>
      </c>
    </row>
    <row r="4809" spans="1:5" x14ac:dyDescent="0.25">
      <c r="A4809" t="s">
        <v>321</v>
      </c>
      <c r="B4809" t="s">
        <v>4559</v>
      </c>
      <c r="C4809" t="s">
        <v>4560</v>
      </c>
      <c r="D4809" t="s">
        <v>4561</v>
      </c>
      <c r="E4809">
        <v>-123.0435274</v>
      </c>
    </row>
    <row r="4810" spans="1:5" x14ac:dyDescent="0.25">
      <c r="A4810" t="s">
        <v>4562</v>
      </c>
      <c r="B4810" t="s">
        <v>2</v>
      </c>
      <c r="C4810" t="s">
        <v>4563</v>
      </c>
      <c r="D4810" t="s">
        <v>108</v>
      </c>
    </row>
    <row r="4812" spans="1:5" x14ac:dyDescent="0.25">
      <c r="A4812" t="s">
        <v>4564</v>
      </c>
    </row>
    <row r="4813" spans="1:5" x14ac:dyDescent="0.25">
      <c r="A4813" t="s">
        <v>22</v>
      </c>
      <c r="B4813" t="s">
        <v>4565</v>
      </c>
      <c r="C4813" t="s">
        <v>4566</v>
      </c>
      <c r="D4813" t="s">
        <v>4567</v>
      </c>
      <c r="E4813">
        <v>-123.1689784</v>
      </c>
    </row>
    <row r="4814" spans="1:5" x14ac:dyDescent="0.25">
      <c r="A4814" t="s">
        <v>4568</v>
      </c>
      <c r="B4814" t="s">
        <v>2</v>
      </c>
      <c r="C4814" t="s">
        <v>4569</v>
      </c>
    </row>
    <row r="4816" spans="1:5" x14ac:dyDescent="0.25">
      <c r="A4816" t="s">
        <v>4570</v>
      </c>
    </row>
    <row r="4818" spans="1:5" x14ac:dyDescent="0.25">
      <c r="A4818" t="s">
        <v>4571</v>
      </c>
    </row>
    <row r="4820" spans="1:5" x14ac:dyDescent="0.25">
      <c r="A4820" t="s">
        <v>4572</v>
      </c>
      <c r="B4820" t="s">
        <v>4573</v>
      </c>
    </row>
    <row r="4821" spans="1:5" x14ac:dyDescent="0.25">
      <c r="A4821" t="s">
        <v>226</v>
      </c>
      <c r="B4821" t="s">
        <v>4574</v>
      </c>
      <c r="C4821" t="s">
        <v>4575</v>
      </c>
      <c r="D4821" t="s">
        <v>4576</v>
      </c>
      <c r="E4821">
        <v>-123.1480468</v>
      </c>
    </row>
    <row r="4822" spans="1:5" x14ac:dyDescent="0.25">
      <c r="A4822" t="s">
        <v>4577</v>
      </c>
      <c r="B4822" t="s">
        <v>2</v>
      </c>
      <c r="C4822" t="s">
        <v>4578</v>
      </c>
    </row>
    <row r="4824" spans="1:5" x14ac:dyDescent="0.25">
      <c r="A4824" t="s">
        <v>150</v>
      </c>
      <c r="B4824" t="s">
        <v>151</v>
      </c>
    </row>
    <row r="4826" spans="1:5" x14ac:dyDescent="0.25">
      <c r="A4826" t="s">
        <v>152</v>
      </c>
      <c r="B4826" t="s">
        <v>4579</v>
      </c>
    </row>
    <row r="4827" spans="1:5" x14ac:dyDescent="0.25">
      <c r="A4827" t="s">
        <v>226</v>
      </c>
      <c r="B4827" t="s">
        <v>4580</v>
      </c>
      <c r="C4827" t="s">
        <v>4581</v>
      </c>
      <c r="D4827" t="s">
        <v>4582</v>
      </c>
      <c r="E4827">
        <v>-123.06650430000001</v>
      </c>
    </row>
    <row r="4828" spans="1:5" x14ac:dyDescent="0.25">
      <c r="A4828" t="s">
        <v>4583</v>
      </c>
      <c r="B4828" t="s">
        <v>2</v>
      </c>
      <c r="C4828" t="s">
        <v>4584</v>
      </c>
    </row>
    <row r="4829" spans="1:5" x14ac:dyDescent="0.25">
      <c r="A4829" t="s">
        <v>4585</v>
      </c>
    </row>
    <row r="4830" spans="1:5" x14ac:dyDescent="0.25">
      <c r="A4830" t="s">
        <v>4586</v>
      </c>
    </row>
    <row r="4832" spans="1:5" x14ac:dyDescent="0.25">
      <c r="A4832" t="s">
        <v>4587</v>
      </c>
    </row>
    <row r="4833" spans="1:7" x14ac:dyDescent="0.25">
      <c r="A4833" t="s">
        <v>517</v>
      </c>
      <c r="B4833">
        <v>2022</v>
      </c>
      <c r="C4833" t="s">
        <v>518</v>
      </c>
    </row>
    <row r="4835" spans="1:7" x14ac:dyDescent="0.25">
      <c r="A4835" t="s">
        <v>4588</v>
      </c>
    </row>
    <row r="4837" spans="1:7" x14ac:dyDescent="0.25">
      <c r="A4837" t="s">
        <v>30</v>
      </c>
    </row>
    <row r="4838" spans="1:7" x14ac:dyDescent="0.25">
      <c r="A4838" t="s">
        <v>4589</v>
      </c>
    </row>
    <row r="4839" spans="1:7" x14ac:dyDescent="0.25">
      <c r="A4839" t="s">
        <v>4590</v>
      </c>
    </row>
    <row r="4840" spans="1:7" x14ac:dyDescent="0.25">
      <c r="A4840" t="s">
        <v>22</v>
      </c>
      <c r="B4840" t="s">
        <v>520</v>
      </c>
      <c r="C4840" t="s">
        <v>521</v>
      </c>
      <c r="D4840" t="s">
        <v>4591</v>
      </c>
      <c r="E4840" t="s">
        <v>4592</v>
      </c>
      <c r="F4840" t="s">
        <v>4593</v>
      </c>
      <c r="G4840">
        <v>-123.03867700000001</v>
      </c>
    </row>
    <row r="4841" spans="1:7" x14ac:dyDescent="0.25">
      <c r="A4841" t="s">
        <v>4594</v>
      </c>
      <c r="B4841" t="s">
        <v>2</v>
      </c>
      <c r="C4841" t="s">
        <v>4595</v>
      </c>
    </row>
    <row r="4843" spans="1:7" x14ac:dyDescent="0.25">
      <c r="A4843" t="s">
        <v>4061</v>
      </c>
    </row>
    <row r="4845" spans="1:7" x14ac:dyDescent="0.25">
      <c r="A4845" t="s">
        <v>533</v>
      </c>
    </row>
    <row r="4846" spans="1:7" x14ac:dyDescent="0.25">
      <c r="A4846" t="s">
        <v>3871</v>
      </c>
      <c r="B4846" t="s">
        <v>3859</v>
      </c>
    </row>
    <row r="4847" spans="1:7" x14ac:dyDescent="0.25">
      <c r="A4847" t="s">
        <v>3856</v>
      </c>
      <c r="B4847" t="s">
        <v>4596</v>
      </c>
    </row>
    <row r="4848" spans="1:7" x14ac:dyDescent="0.25">
      <c r="A4848" t="s">
        <v>694</v>
      </c>
      <c r="B4848" t="s">
        <v>4597</v>
      </c>
      <c r="C4848" t="s">
        <v>4598</v>
      </c>
      <c r="D4848" t="s">
        <v>4599</v>
      </c>
      <c r="E4848">
        <v>-123.084536</v>
      </c>
    </row>
    <row r="4849" spans="1:5" x14ac:dyDescent="0.25">
      <c r="A4849" t="s">
        <v>4600</v>
      </c>
      <c r="B4849" t="s">
        <v>2</v>
      </c>
      <c r="C4849" t="s">
        <v>4601</v>
      </c>
    </row>
    <row r="4851" spans="1:5" x14ac:dyDescent="0.25">
      <c r="A4851" t="s">
        <v>4602</v>
      </c>
    </row>
    <row r="4853" spans="1:5" x14ac:dyDescent="0.25">
      <c r="A4853" t="s">
        <v>4603</v>
      </c>
    </row>
    <row r="4854" spans="1:5" x14ac:dyDescent="0.25">
      <c r="A4854" t="s">
        <v>4604</v>
      </c>
    </row>
    <row r="4855" spans="1:5" x14ac:dyDescent="0.25">
      <c r="A4855" t="s">
        <v>4605</v>
      </c>
    </row>
    <row r="4857" spans="1:5" x14ac:dyDescent="0.25">
      <c r="A4857" t="s">
        <v>4606</v>
      </c>
    </row>
    <row r="4859" spans="1:5" x14ac:dyDescent="0.25">
      <c r="A4859" t="s">
        <v>4607</v>
      </c>
    </row>
    <row r="4860" spans="1:5" x14ac:dyDescent="0.25">
      <c r="A4860" t="s">
        <v>22</v>
      </c>
      <c r="B4860" t="s">
        <v>4418</v>
      </c>
      <c r="C4860" t="s">
        <v>4419</v>
      </c>
      <c r="D4860" t="s">
        <v>4420</v>
      </c>
      <c r="E4860">
        <v>-123.07681460000001</v>
      </c>
    </row>
    <row r="4861" spans="1:5" x14ac:dyDescent="0.25">
      <c r="A4861" t="s">
        <v>4608</v>
      </c>
      <c r="B4861" t="s">
        <v>2</v>
      </c>
      <c r="C4861" t="s">
        <v>4609</v>
      </c>
    </row>
    <row r="4863" spans="1:5" x14ac:dyDescent="0.25">
      <c r="A4863" t="s">
        <v>4610</v>
      </c>
    </row>
    <row r="4865" spans="1:5" x14ac:dyDescent="0.25">
      <c r="A4865" t="s">
        <v>4611</v>
      </c>
      <c r="B4865" t="s">
        <v>4612</v>
      </c>
      <c r="C4865" t="s">
        <v>741</v>
      </c>
    </row>
    <row r="4867" spans="1:5" x14ac:dyDescent="0.25">
      <c r="A4867" t="s">
        <v>4613</v>
      </c>
    </row>
    <row r="4869" spans="1:5" x14ac:dyDescent="0.25">
      <c r="A4869" t="s">
        <v>743</v>
      </c>
    </row>
    <row r="4871" spans="1:5" x14ac:dyDescent="0.25">
      <c r="A4871" t="s">
        <v>3370</v>
      </c>
      <c r="B4871" t="s">
        <v>4614</v>
      </c>
    </row>
    <row r="4873" spans="1:5" x14ac:dyDescent="0.25">
      <c r="A4873" t="s">
        <v>98</v>
      </c>
      <c r="B4873" t="s">
        <v>99</v>
      </c>
      <c r="C4873" t="s">
        <v>100</v>
      </c>
      <c r="D4873" t="s">
        <v>101</v>
      </c>
      <c r="E4873" t="s">
        <v>4615</v>
      </c>
    </row>
    <row r="4874" spans="1:5" x14ac:dyDescent="0.25">
      <c r="A4874" t="s">
        <v>22</v>
      </c>
      <c r="B4874" t="s">
        <v>4616</v>
      </c>
      <c r="C4874" t="s">
        <v>4617</v>
      </c>
      <c r="D4874" t="s">
        <v>4618</v>
      </c>
      <c r="E4874">
        <v>-123.1160036</v>
      </c>
    </row>
    <row r="4875" spans="1:5" x14ac:dyDescent="0.25">
      <c r="A4875" t="s">
        <v>4619</v>
      </c>
      <c r="B4875" t="s">
        <v>2</v>
      </c>
      <c r="C4875" t="s">
        <v>4620</v>
      </c>
      <c r="D4875" t="s">
        <v>108</v>
      </c>
    </row>
    <row r="4877" spans="1:5" x14ac:dyDescent="0.25">
      <c r="A4877" t="s">
        <v>4621</v>
      </c>
    </row>
    <row r="4878" spans="1:5" x14ac:dyDescent="0.25">
      <c r="A4878" t="s">
        <v>22</v>
      </c>
      <c r="B4878" t="s">
        <v>4622</v>
      </c>
      <c r="C4878" t="s">
        <v>4623</v>
      </c>
      <c r="D4878" t="s">
        <v>4624</v>
      </c>
      <c r="E4878">
        <v>-123.1086387</v>
      </c>
    </row>
    <row r="4879" spans="1:5" x14ac:dyDescent="0.25">
      <c r="A4879" t="s">
        <v>4625</v>
      </c>
      <c r="B4879" t="s">
        <v>2</v>
      </c>
      <c r="C4879" t="s">
        <v>4626</v>
      </c>
    </row>
    <row r="4880" spans="1:5" x14ac:dyDescent="0.25">
      <c r="A4880" t="s">
        <v>4627</v>
      </c>
      <c r="B4880" t="s">
        <v>4628</v>
      </c>
      <c r="C4880" t="s">
        <v>4629</v>
      </c>
    </row>
    <row r="4882" spans="1:5" x14ac:dyDescent="0.25">
      <c r="A4882" t="s">
        <v>4630</v>
      </c>
    </row>
    <row r="4883" spans="1:5" x14ac:dyDescent="0.25">
      <c r="A4883" t="s">
        <v>4631</v>
      </c>
      <c r="B4883" t="s">
        <v>4632</v>
      </c>
      <c r="C4883" t="s">
        <v>4633</v>
      </c>
    </row>
    <row r="4884" spans="1:5" x14ac:dyDescent="0.25">
      <c r="A4884" t="s">
        <v>4634</v>
      </c>
    </row>
    <row r="4885" spans="1:5" x14ac:dyDescent="0.25">
      <c r="A4885" t="s">
        <v>22</v>
      </c>
      <c r="B4885" t="s">
        <v>4635</v>
      </c>
      <c r="C4885" t="s">
        <v>4636</v>
      </c>
      <c r="D4885" t="s">
        <v>4637</v>
      </c>
      <c r="E4885">
        <v>-123.1807803</v>
      </c>
    </row>
    <row r="4886" spans="1:5" x14ac:dyDescent="0.25">
      <c r="A4886" t="s">
        <v>4638</v>
      </c>
      <c r="B4886" t="s">
        <v>2</v>
      </c>
      <c r="C4886" t="s">
        <v>4639</v>
      </c>
    </row>
    <row r="4888" spans="1:5" x14ac:dyDescent="0.25">
      <c r="A4888" t="s">
        <v>4640</v>
      </c>
    </row>
    <row r="4889" spans="1:5" x14ac:dyDescent="0.25">
      <c r="A4889" t="s">
        <v>4641</v>
      </c>
    </row>
    <row r="4890" spans="1:5" x14ac:dyDescent="0.25">
      <c r="A4890" t="s">
        <v>4642</v>
      </c>
    </row>
    <row r="4891" spans="1:5" x14ac:dyDescent="0.25">
      <c r="A4891" t="s">
        <v>4643</v>
      </c>
    </row>
    <row r="4892" spans="1:5" x14ac:dyDescent="0.25">
      <c r="A4892" t="s">
        <v>4644</v>
      </c>
    </row>
    <row r="4893" spans="1:5" x14ac:dyDescent="0.25">
      <c r="A4893" t="s">
        <v>4645</v>
      </c>
    </row>
    <row r="4894" spans="1:5" x14ac:dyDescent="0.25">
      <c r="A4894" t="s">
        <v>4646</v>
      </c>
    </row>
    <row r="4895" spans="1:5" x14ac:dyDescent="0.25">
      <c r="A4895" t="s">
        <v>4647</v>
      </c>
    </row>
    <row r="4896" spans="1:5" x14ac:dyDescent="0.25">
      <c r="A4896" t="s">
        <v>4648</v>
      </c>
    </row>
    <row r="4898" spans="1:5" x14ac:dyDescent="0.25">
      <c r="A4898" t="s">
        <v>4649</v>
      </c>
    </row>
    <row r="4899" spans="1:5" x14ac:dyDescent="0.25">
      <c r="A4899" t="s">
        <v>4650</v>
      </c>
      <c r="B4899" t="s">
        <v>4651</v>
      </c>
      <c r="C4899" t="s">
        <v>4652</v>
      </c>
      <c r="D4899" t="s">
        <v>4653</v>
      </c>
      <c r="E4899" t="s">
        <v>4654</v>
      </c>
    </row>
    <row r="4900" spans="1:5" x14ac:dyDescent="0.25">
      <c r="A4900" t="s">
        <v>4655</v>
      </c>
    </row>
    <row r="4901" spans="1:5" x14ac:dyDescent="0.25">
      <c r="A4901" t="s">
        <v>4656</v>
      </c>
    </row>
    <row r="4902" spans="1:5" x14ac:dyDescent="0.25">
      <c r="A4902" t="s">
        <v>4657</v>
      </c>
    </row>
    <row r="4904" spans="1:5" x14ac:dyDescent="0.25">
      <c r="A4904" t="s">
        <v>4658</v>
      </c>
      <c r="B4904" t="s">
        <v>4659</v>
      </c>
    </row>
    <row r="4906" spans="1:5" x14ac:dyDescent="0.25">
      <c r="A4906" t="s">
        <v>4660</v>
      </c>
    </row>
    <row r="4907" spans="1:5" x14ac:dyDescent="0.25">
      <c r="A4907" t="s">
        <v>2548</v>
      </c>
    </row>
    <row r="4908" spans="1:5" x14ac:dyDescent="0.25">
      <c r="A4908" t="s">
        <v>22</v>
      </c>
      <c r="B4908" t="s">
        <v>4661</v>
      </c>
      <c r="C4908" t="s">
        <v>4662</v>
      </c>
      <c r="D4908" t="s">
        <v>4663</v>
      </c>
      <c r="E4908">
        <v>-123.0861465</v>
      </c>
    </row>
    <row r="4909" spans="1:5" x14ac:dyDescent="0.25">
      <c r="A4909" t="s">
        <v>4664</v>
      </c>
      <c r="B4909" t="s">
        <v>2</v>
      </c>
      <c r="C4909" t="s">
        <v>4665</v>
      </c>
    </row>
    <row r="4911" spans="1:5" x14ac:dyDescent="0.25">
      <c r="A4911" t="s">
        <v>4666</v>
      </c>
    </row>
    <row r="4913" spans="1:5" x14ac:dyDescent="0.25">
      <c r="A4913" t="s">
        <v>4667</v>
      </c>
      <c r="B4913" t="s">
        <v>4668</v>
      </c>
      <c r="C4913" t="s">
        <v>313</v>
      </c>
      <c r="D4913" t="s">
        <v>570</v>
      </c>
      <c r="E4913" t="s">
        <v>781</v>
      </c>
    </row>
    <row r="4915" spans="1:5" x14ac:dyDescent="0.25">
      <c r="A4915" t="s">
        <v>1079</v>
      </c>
    </row>
    <row r="4917" spans="1:5" x14ac:dyDescent="0.25">
      <c r="A4917" t="s">
        <v>1604</v>
      </c>
    </row>
    <row r="4919" spans="1:5" x14ac:dyDescent="0.25">
      <c r="A4919" t="s">
        <v>4669</v>
      </c>
    </row>
    <row r="4921" spans="1:5" x14ac:dyDescent="0.25">
      <c r="A4921" t="s">
        <v>98</v>
      </c>
      <c r="B4921" t="s">
        <v>99</v>
      </c>
      <c r="C4921" t="s">
        <v>100</v>
      </c>
      <c r="D4921" t="s">
        <v>101</v>
      </c>
      <c r="E4921" t="s">
        <v>4670</v>
      </c>
    </row>
    <row r="4922" spans="1:5" x14ac:dyDescent="0.25">
      <c r="A4922" t="s">
        <v>645</v>
      </c>
      <c r="B4922" t="s">
        <v>4671</v>
      </c>
      <c r="C4922" t="s">
        <v>4672</v>
      </c>
      <c r="D4922" t="s">
        <v>4673</v>
      </c>
      <c r="E4922">
        <v>-123.11678689999999</v>
      </c>
    </row>
    <row r="4923" spans="1:5" x14ac:dyDescent="0.25">
      <c r="A4923" t="s">
        <v>4674</v>
      </c>
      <c r="B4923" t="s">
        <v>2</v>
      </c>
      <c r="C4923" t="s">
        <v>4675</v>
      </c>
    </row>
    <row r="4924" spans="1:5" x14ac:dyDescent="0.25">
      <c r="A4924" t="s">
        <v>4676</v>
      </c>
    </row>
    <row r="4926" spans="1:5" x14ac:dyDescent="0.25">
      <c r="A4926" t="s">
        <v>553</v>
      </c>
    </row>
    <row r="4927" spans="1:5" x14ac:dyDescent="0.25">
      <c r="A4927" t="e">
        <f>- Reprogram and Upgrade existing addressable two-stage fire alarm control panel to suite the automatic emergency elevator recall function.</f>
        <v>#NAME?</v>
      </c>
    </row>
    <row r="4928" spans="1:5" x14ac:dyDescent="0.25">
      <c r="A4928" t="e">
        <f>- Modify existing fire alarm annunciator to show Additional automatic emergency elevator recall zones.</f>
        <v>#NAME?</v>
      </c>
    </row>
    <row r="4929" spans="1:5" x14ac:dyDescent="0.25">
      <c r="A4929" t="e">
        <f>- Add addressable Smoke detectors</f>
        <v>#NAME?</v>
      </c>
      <c r="B4929" t="s">
        <v>4677</v>
      </c>
    </row>
    <row r="4930" spans="1:5" x14ac:dyDescent="0.25">
      <c r="A4930" t="e">
        <f>- install new elevator controllers</f>
        <v>#NAME?</v>
      </c>
      <c r="B4930" t="s">
        <v>4678</v>
      </c>
      <c r="C4930" t="s">
        <v>4679</v>
      </c>
      <c r="D4930" t="s">
        <v>4680</v>
      </c>
      <c r="E4930" t="s">
        <v>4681</v>
      </c>
    </row>
    <row r="4932" spans="1:5" x14ac:dyDescent="0.25">
      <c r="A4932" t="s">
        <v>1702</v>
      </c>
    </row>
    <row r="4934" spans="1:5" x14ac:dyDescent="0.25">
      <c r="A4934" t="s">
        <v>30</v>
      </c>
    </row>
    <row r="4935" spans="1:5" x14ac:dyDescent="0.25">
      <c r="A4935" t="e">
        <f>- Elec. B Submitted By H. Joo</f>
        <v>#NAME?</v>
      </c>
      <c r="B4935" t="s">
        <v>4682</v>
      </c>
    </row>
    <row r="4936" spans="1:5" x14ac:dyDescent="0.25">
      <c r="A4936" t="e">
        <f>- Schedule a &amp; Arch. B for elevating devices Submitted By W. K. Chang</f>
        <v>#NAME?</v>
      </c>
      <c r="B4936" t="s">
        <v>4682</v>
      </c>
    </row>
    <row r="4937" spans="1:5" x14ac:dyDescent="0.25">
      <c r="A4937" t="e">
        <f>- Arch. B Submitted By J. Emery.</f>
        <v>#NAME?</v>
      </c>
    </row>
    <row r="4938" spans="1:5" x14ac:dyDescent="0.25">
      <c r="A4938" t="s">
        <v>4683</v>
      </c>
      <c r="B4938" t="s">
        <v>4684</v>
      </c>
    </row>
    <row r="4939" spans="1:5" x14ac:dyDescent="0.25">
      <c r="A4939" t="s">
        <v>321</v>
      </c>
      <c r="B4939" t="s">
        <v>4685</v>
      </c>
      <c r="C4939" t="s">
        <v>4686</v>
      </c>
      <c r="D4939" t="s">
        <v>4687</v>
      </c>
      <c r="E4939">
        <v>-123.1126567</v>
      </c>
    </row>
    <row r="4940" spans="1:5" x14ac:dyDescent="0.25">
      <c r="A4940" t="s">
        <v>4688</v>
      </c>
      <c r="B4940" t="s">
        <v>2</v>
      </c>
      <c r="C4940" t="s">
        <v>4689</v>
      </c>
    </row>
    <row r="4942" spans="1:5" x14ac:dyDescent="0.25">
      <c r="A4942" t="s">
        <v>129</v>
      </c>
    </row>
    <row r="4943" spans="1:5" x14ac:dyDescent="0.25">
      <c r="A4943" t="s">
        <v>4690</v>
      </c>
    </row>
    <row r="4944" spans="1:5" x14ac:dyDescent="0.25">
      <c r="A4944" t="s">
        <v>4691</v>
      </c>
    </row>
    <row r="4945" spans="1:5" x14ac:dyDescent="0.25">
      <c r="A4945" t="s">
        <v>4692</v>
      </c>
    </row>
    <row r="4946" spans="1:5" x14ac:dyDescent="0.25">
      <c r="A4946" t="s">
        <v>4693</v>
      </c>
    </row>
    <row r="4947" spans="1:5" x14ac:dyDescent="0.25">
      <c r="A4947" t="s">
        <v>4694</v>
      </c>
    </row>
    <row r="4948" spans="1:5" x14ac:dyDescent="0.25">
      <c r="A4948" t="s">
        <v>22</v>
      </c>
      <c r="B4948" t="s">
        <v>4695</v>
      </c>
      <c r="C4948" t="s">
        <v>4696</v>
      </c>
      <c r="D4948" t="s">
        <v>4697</v>
      </c>
      <c r="E4948">
        <v>-123.0737233</v>
      </c>
    </row>
    <row r="4949" spans="1:5" x14ac:dyDescent="0.25">
      <c r="A4949" t="s">
        <v>4698</v>
      </c>
      <c r="B4949" t="s">
        <v>2</v>
      </c>
      <c r="C4949" t="s">
        <v>4699</v>
      </c>
    </row>
    <row r="4951" spans="1:5" x14ac:dyDescent="0.25">
      <c r="A4951" t="s">
        <v>4700</v>
      </c>
    </row>
    <row r="4953" spans="1:5" x14ac:dyDescent="0.25">
      <c r="A4953" t="s">
        <v>4701</v>
      </c>
    </row>
    <row r="4955" spans="1:5" x14ac:dyDescent="0.25">
      <c r="A4955" t="s">
        <v>4702</v>
      </c>
    </row>
    <row r="4957" spans="1:5" x14ac:dyDescent="0.25">
      <c r="A4957" t="s">
        <v>4703</v>
      </c>
    </row>
    <row r="4958" spans="1:5" x14ac:dyDescent="0.25">
      <c r="A4958" t="s">
        <v>123</v>
      </c>
      <c r="B4958" t="s">
        <v>4704</v>
      </c>
      <c r="C4958" t="s">
        <v>4705</v>
      </c>
      <c r="D4958" t="s">
        <v>4706</v>
      </c>
      <c r="E4958">
        <v>-123.137945</v>
      </c>
    </row>
    <row r="4959" spans="1:5" x14ac:dyDescent="0.25">
      <c r="A4959" t="s">
        <v>4707</v>
      </c>
      <c r="B4959" t="s">
        <v>2</v>
      </c>
      <c r="C4959" t="s">
        <v>4708</v>
      </c>
    </row>
    <row r="4961" spans="1:5" x14ac:dyDescent="0.25">
      <c r="A4961" t="s">
        <v>4709</v>
      </c>
    </row>
    <row r="4963" spans="1:5" x14ac:dyDescent="0.25">
      <c r="A4963" t="s">
        <v>4710</v>
      </c>
    </row>
    <row r="4965" spans="1:5" x14ac:dyDescent="0.25">
      <c r="A4965" t="s">
        <v>4711</v>
      </c>
    </row>
    <row r="4966" spans="1:5" x14ac:dyDescent="0.25">
      <c r="A4966" t="s">
        <v>123</v>
      </c>
      <c r="B4966" t="s">
        <v>162</v>
      </c>
      <c r="C4966" t="s">
        <v>163</v>
      </c>
      <c r="D4966" t="s">
        <v>164</v>
      </c>
      <c r="E4966">
        <v>-123.13150760000001</v>
      </c>
    </row>
    <row r="4967" spans="1:5" x14ac:dyDescent="0.25">
      <c r="A4967" t="s">
        <v>4712</v>
      </c>
      <c r="B4967" t="s">
        <v>2</v>
      </c>
      <c r="C4967" t="s">
        <v>4713</v>
      </c>
    </row>
    <row r="4969" spans="1:5" x14ac:dyDescent="0.25">
      <c r="A4969" t="s">
        <v>4714</v>
      </c>
      <c r="B4969" t="s">
        <v>4715</v>
      </c>
    </row>
    <row r="4971" spans="1:5" x14ac:dyDescent="0.25">
      <c r="A4971" t="s">
        <v>4716</v>
      </c>
    </row>
    <row r="4972" spans="1:5" x14ac:dyDescent="0.25">
      <c r="A4972" t="s">
        <v>4717</v>
      </c>
    </row>
    <row r="4973" spans="1:5" x14ac:dyDescent="0.25">
      <c r="A4973" t="s">
        <v>4718</v>
      </c>
    </row>
    <row r="4974" spans="1:5" x14ac:dyDescent="0.25">
      <c r="A4974" t="s">
        <v>4719</v>
      </c>
    </row>
    <row r="4975" spans="1:5" x14ac:dyDescent="0.25">
      <c r="A4975" t="s">
        <v>4720</v>
      </c>
    </row>
    <row r="4976" spans="1:5" x14ac:dyDescent="0.25">
      <c r="A4976" t="s">
        <v>4721</v>
      </c>
    </row>
    <row r="4977" spans="1:1" x14ac:dyDescent="0.25">
      <c r="A4977" t="s">
        <v>4722</v>
      </c>
    </row>
    <row r="4978" spans="1:1" x14ac:dyDescent="0.25">
      <c r="A4978" t="s">
        <v>4723</v>
      </c>
    </row>
    <row r="4979" spans="1:1" x14ac:dyDescent="0.25">
      <c r="A4979" t="s">
        <v>4724</v>
      </c>
    </row>
    <row r="4980" spans="1:1" x14ac:dyDescent="0.25">
      <c r="A4980" t="s">
        <v>4725</v>
      </c>
    </row>
    <row r="4981" spans="1:1" x14ac:dyDescent="0.25">
      <c r="A4981" t="s">
        <v>4726</v>
      </c>
    </row>
    <row r="4982" spans="1:1" x14ac:dyDescent="0.25">
      <c r="A4982" t="s">
        <v>4727</v>
      </c>
    </row>
    <row r="4983" spans="1:1" x14ac:dyDescent="0.25">
      <c r="A4983" t="s">
        <v>4728</v>
      </c>
    </row>
    <row r="4984" spans="1:1" x14ac:dyDescent="0.25">
      <c r="A4984" t="s">
        <v>4729</v>
      </c>
    </row>
    <row r="4985" spans="1:1" x14ac:dyDescent="0.25">
      <c r="A4985" t="s">
        <v>4730</v>
      </c>
    </row>
    <row r="4986" spans="1:1" x14ac:dyDescent="0.25">
      <c r="A4986" t="s">
        <v>4731</v>
      </c>
    </row>
    <row r="4987" spans="1:1" x14ac:dyDescent="0.25">
      <c r="A4987" t="s">
        <v>4730</v>
      </c>
    </row>
    <row r="4988" spans="1:1" x14ac:dyDescent="0.25">
      <c r="A4988" t="s">
        <v>4732</v>
      </c>
    </row>
    <row r="4989" spans="1:1" x14ac:dyDescent="0.25">
      <c r="A4989" t="s">
        <v>4733</v>
      </c>
    </row>
    <row r="4990" spans="1:1" x14ac:dyDescent="0.25">
      <c r="A4990" t="s">
        <v>4734</v>
      </c>
    </row>
    <row r="4992" spans="1:1" x14ac:dyDescent="0.25">
      <c r="A4992" t="s">
        <v>30</v>
      </c>
    </row>
    <row r="4993" spans="1:7" x14ac:dyDescent="0.25">
      <c r="A4993" t="s">
        <v>4735</v>
      </c>
    </row>
    <row r="4994" spans="1:7" x14ac:dyDescent="0.25">
      <c r="A4994" t="s">
        <v>123</v>
      </c>
      <c r="B4994" t="s">
        <v>4736</v>
      </c>
      <c r="C4994" t="s">
        <v>4737</v>
      </c>
      <c r="D4994" t="s">
        <v>4738</v>
      </c>
      <c r="E4994">
        <v>-123.13453269999999</v>
      </c>
    </row>
    <row r="4995" spans="1:7" x14ac:dyDescent="0.25">
      <c r="A4995" t="s">
        <v>4739</v>
      </c>
      <c r="B4995" t="s">
        <v>2</v>
      </c>
      <c r="C4995" t="s">
        <v>4740</v>
      </c>
    </row>
    <row r="4997" spans="1:7" x14ac:dyDescent="0.25">
      <c r="A4997" t="s">
        <v>4741</v>
      </c>
    </row>
    <row r="4999" spans="1:7" x14ac:dyDescent="0.25">
      <c r="A4999" t="s">
        <v>4742</v>
      </c>
      <c r="B4999" t="s">
        <v>4743</v>
      </c>
      <c r="C4999" t="s">
        <v>1600</v>
      </c>
      <c r="D4999" t="s">
        <v>52</v>
      </c>
      <c r="E4999" t="s">
        <v>3315</v>
      </c>
      <c r="F4999" t="s">
        <v>4744</v>
      </c>
      <c r="G4999" t="s">
        <v>4745</v>
      </c>
    </row>
    <row r="5001" spans="1:7" x14ac:dyDescent="0.25">
      <c r="A5001" t="s">
        <v>4746</v>
      </c>
    </row>
    <row r="5003" spans="1:7" x14ac:dyDescent="0.25">
      <c r="A5003" t="s">
        <v>4747</v>
      </c>
    </row>
    <row r="5005" spans="1:7" x14ac:dyDescent="0.25">
      <c r="A5005" t="s">
        <v>4748</v>
      </c>
    </row>
    <row r="5007" spans="1:7" x14ac:dyDescent="0.25">
      <c r="A5007" t="s">
        <v>1079</v>
      </c>
    </row>
    <row r="5009" spans="1:5" x14ac:dyDescent="0.25">
      <c r="A5009" t="s">
        <v>4749</v>
      </c>
    </row>
    <row r="5011" spans="1:5" x14ac:dyDescent="0.25">
      <c r="A5011" t="s">
        <v>98</v>
      </c>
      <c r="B5011" t="s">
        <v>99</v>
      </c>
      <c r="C5011" t="s">
        <v>100</v>
      </c>
      <c r="D5011" t="s">
        <v>101</v>
      </c>
      <c r="E5011" t="s">
        <v>4750</v>
      </c>
    </row>
    <row r="5012" spans="1:5" x14ac:dyDescent="0.25">
      <c r="A5012" t="s">
        <v>22</v>
      </c>
      <c r="B5012" t="s">
        <v>4751</v>
      </c>
      <c r="C5012" t="s">
        <v>1697</v>
      </c>
      <c r="D5012" t="s">
        <v>1698</v>
      </c>
      <c r="E5012">
        <v>-123.1170233</v>
      </c>
    </row>
    <row r="5013" spans="1:5" x14ac:dyDescent="0.25">
      <c r="A5013" t="s">
        <v>4752</v>
      </c>
      <c r="B5013" t="s">
        <v>2</v>
      </c>
      <c r="C5013" t="s">
        <v>4753</v>
      </c>
    </row>
    <row r="5015" spans="1:5" x14ac:dyDescent="0.25">
      <c r="A5015" t="s">
        <v>203</v>
      </c>
      <c r="B5015" t="s">
        <v>850</v>
      </c>
    </row>
    <row r="5016" spans="1:5" x14ac:dyDescent="0.25">
      <c r="A5016" t="s">
        <v>22</v>
      </c>
      <c r="B5016" t="s">
        <v>4754</v>
      </c>
      <c r="C5016" t="s">
        <v>3788</v>
      </c>
      <c r="D5016" t="s">
        <v>3789</v>
      </c>
      <c r="E5016">
        <v>-123.10319079999999</v>
      </c>
    </row>
    <row r="5017" spans="1:5" x14ac:dyDescent="0.25">
      <c r="A5017" t="s">
        <v>4755</v>
      </c>
      <c r="B5017" t="s">
        <v>2</v>
      </c>
      <c r="C5017" t="s">
        <v>4756</v>
      </c>
      <c r="D5017" t="s">
        <v>863</v>
      </c>
    </row>
    <row r="5019" spans="1:5" x14ac:dyDescent="0.25">
      <c r="A5019" t="s">
        <v>206</v>
      </c>
    </row>
    <row r="5021" spans="1:5" x14ac:dyDescent="0.25">
      <c r="A5021" t="s">
        <v>4757</v>
      </c>
    </row>
    <row r="5022" spans="1:5" x14ac:dyDescent="0.25">
      <c r="A5022" t="s">
        <v>123</v>
      </c>
      <c r="B5022" t="s">
        <v>4758</v>
      </c>
      <c r="C5022" t="s">
        <v>4759</v>
      </c>
      <c r="D5022" t="s">
        <v>4760</v>
      </c>
      <c r="E5022">
        <v>-123.0262634</v>
      </c>
    </row>
    <row r="5023" spans="1:5" x14ac:dyDescent="0.25">
      <c r="A5023" t="s">
        <v>4761</v>
      </c>
      <c r="B5023" t="s">
        <v>2</v>
      </c>
      <c r="C5023" t="s">
        <v>4762</v>
      </c>
      <c r="D5023" t="s">
        <v>108</v>
      </c>
    </row>
    <row r="5025" spans="1:5" x14ac:dyDescent="0.25">
      <c r="A5025" t="s">
        <v>2060</v>
      </c>
      <c r="B5025" t="s">
        <v>2061</v>
      </c>
      <c r="C5025" t="s">
        <v>2062</v>
      </c>
    </row>
    <row r="5027" spans="1:5" x14ac:dyDescent="0.25">
      <c r="A5027" t="s">
        <v>4763</v>
      </c>
    </row>
    <row r="5028" spans="1:5" x14ac:dyDescent="0.25">
      <c r="A5028" t="s">
        <v>4764</v>
      </c>
    </row>
    <row r="5029" spans="1:5" x14ac:dyDescent="0.25">
      <c r="A5029" t="s">
        <v>226</v>
      </c>
      <c r="B5029" t="s">
        <v>4765</v>
      </c>
      <c r="C5029" t="s">
        <v>4766</v>
      </c>
      <c r="D5029" t="s">
        <v>4767</v>
      </c>
      <c r="E5029">
        <v>-123.1533543</v>
      </c>
    </row>
    <row r="5030" spans="1:5" x14ac:dyDescent="0.25">
      <c r="A5030" t="s">
        <v>4768</v>
      </c>
      <c r="B5030" t="s">
        <v>2</v>
      </c>
      <c r="C5030" t="s">
        <v>4769</v>
      </c>
      <c r="D5030" t="s">
        <v>204</v>
      </c>
    </row>
    <row r="5032" spans="1:5" x14ac:dyDescent="0.25">
      <c r="A5032" t="s">
        <v>350</v>
      </c>
    </row>
    <row r="5034" spans="1:5" x14ac:dyDescent="0.25">
      <c r="A5034" t="s">
        <v>206</v>
      </c>
    </row>
    <row r="5036" spans="1:5" x14ac:dyDescent="0.25">
      <c r="A5036" t="s">
        <v>207</v>
      </c>
    </row>
    <row r="5037" spans="1:5" x14ac:dyDescent="0.25">
      <c r="A5037" t="s">
        <v>208</v>
      </c>
    </row>
    <row r="5038" spans="1:5" x14ac:dyDescent="0.25">
      <c r="A5038" t="s">
        <v>4770</v>
      </c>
    </row>
    <row r="5039" spans="1:5" x14ac:dyDescent="0.25">
      <c r="A5039" t="s">
        <v>189</v>
      </c>
      <c r="B5039" t="s">
        <v>4771</v>
      </c>
      <c r="C5039" t="s">
        <v>4772</v>
      </c>
      <c r="D5039" t="s">
        <v>4773</v>
      </c>
      <c r="E5039">
        <v>-123.1923938</v>
      </c>
    </row>
    <row r="5040" spans="1:5" x14ac:dyDescent="0.25">
      <c r="A5040" t="s">
        <v>4774</v>
      </c>
      <c r="B5040" t="s">
        <v>2</v>
      </c>
      <c r="C5040" t="s">
        <v>4775</v>
      </c>
      <c r="D5040" t="s">
        <v>108</v>
      </c>
    </row>
    <row r="5042" spans="1:5" x14ac:dyDescent="0.25">
      <c r="A5042" t="s">
        <v>4776</v>
      </c>
    </row>
    <row r="5043" spans="1:5" x14ac:dyDescent="0.25">
      <c r="A5043" t="s">
        <v>84</v>
      </c>
      <c r="B5043" t="s">
        <v>1966</v>
      </c>
      <c r="C5043" t="s">
        <v>1967</v>
      </c>
    </row>
    <row r="5044" spans="1:5" x14ac:dyDescent="0.25">
      <c r="A5044" t="s">
        <v>1968</v>
      </c>
    </row>
    <row r="5045" spans="1:5" x14ac:dyDescent="0.25">
      <c r="A5045" t="s">
        <v>361</v>
      </c>
      <c r="B5045" t="s">
        <v>4777</v>
      </c>
      <c r="C5045" t="s">
        <v>4778</v>
      </c>
      <c r="D5045" t="s">
        <v>4779</v>
      </c>
      <c r="E5045">
        <v>-123.0881753</v>
      </c>
    </row>
    <row r="5046" spans="1:5" x14ac:dyDescent="0.25">
      <c r="A5046" t="s">
        <v>4780</v>
      </c>
      <c r="B5046" t="s">
        <v>2</v>
      </c>
      <c r="C5046" t="s">
        <v>4781</v>
      </c>
    </row>
    <row r="5048" spans="1:5" x14ac:dyDescent="0.25">
      <c r="A5048" t="s">
        <v>203</v>
      </c>
      <c r="B5048" t="s">
        <v>964</v>
      </c>
    </row>
    <row r="5050" spans="1:5" x14ac:dyDescent="0.25">
      <c r="A5050" t="s">
        <v>2054</v>
      </c>
    </row>
    <row r="5051" spans="1:5" x14ac:dyDescent="0.25">
      <c r="A5051" t="s">
        <v>4782</v>
      </c>
    </row>
    <row r="5052" spans="1:5" x14ac:dyDescent="0.25">
      <c r="A5052" t="s">
        <v>123</v>
      </c>
      <c r="B5052" t="s">
        <v>4783</v>
      </c>
      <c r="C5052" t="s">
        <v>1967</v>
      </c>
    </row>
    <row r="5053" spans="1:5" x14ac:dyDescent="0.25">
      <c r="A5053" t="s">
        <v>1968</v>
      </c>
    </row>
    <row r="5054" spans="1:5" x14ac:dyDescent="0.25">
      <c r="A5054" t="s">
        <v>361</v>
      </c>
      <c r="B5054" t="s">
        <v>4784</v>
      </c>
      <c r="C5054" t="s">
        <v>498</v>
      </c>
      <c r="D5054" t="s">
        <v>499</v>
      </c>
      <c r="E5054">
        <v>-123.043001</v>
      </c>
    </row>
    <row r="5055" spans="1:5" x14ac:dyDescent="0.25">
      <c r="A5055" t="s">
        <v>4785</v>
      </c>
      <c r="B5055" t="s">
        <v>2</v>
      </c>
      <c r="C5055" t="s">
        <v>4786</v>
      </c>
      <c r="D5055" t="s">
        <v>108</v>
      </c>
    </row>
    <row r="5057" spans="1:5" x14ac:dyDescent="0.25">
      <c r="A5057" t="s">
        <v>4787</v>
      </c>
    </row>
    <row r="5059" spans="1:5" x14ac:dyDescent="0.25">
      <c r="A5059" t="s">
        <v>4788</v>
      </c>
    </row>
    <row r="5060" spans="1:5" x14ac:dyDescent="0.25">
      <c r="A5060" t="s">
        <v>22</v>
      </c>
      <c r="B5060" t="s">
        <v>2729</v>
      </c>
      <c r="C5060" t="s">
        <v>1967</v>
      </c>
    </row>
    <row r="5061" spans="1:5" x14ac:dyDescent="0.25">
      <c r="A5061" t="s">
        <v>1968</v>
      </c>
    </row>
    <row r="5062" spans="1:5" x14ac:dyDescent="0.25">
      <c r="A5062" t="s">
        <v>361</v>
      </c>
      <c r="B5062" t="s">
        <v>4789</v>
      </c>
      <c r="C5062" t="s">
        <v>4790</v>
      </c>
      <c r="D5062" t="s">
        <v>4791</v>
      </c>
      <c r="E5062">
        <v>-123.0946067</v>
      </c>
    </row>
    <row r="5063" spans="1:5" x14ac:dyDescent="0.25">
      <c r="A5063" t="s">
        <v>4792</v>
      </c>
      <c r="B5063" t="s">
        <v>2</v>
      </c>
      <c r="C5063" t="s">
        <v>2734</v>
      </c>
    </row>
    <row r="5065" spans="1:5" x14ac:dyDescent="0.25">
      <c r="A5065" t="s">
        <v>2735</v>
      </c>
      <c r="B5065" t="s">
        <v>2736</v>
      </c>
      <c r="C5065">
        <v>2021</v>
      </c>
    </row>
    <row r="5067" spans="1:5" x14ac:dyDescent="0.25">
      <c r="A5067" t="s">
        <v>2737</v>
      </c>
    </row>
    <row r="5069" spans="1:5" x14ac:dyDescent="0.25">
      <c r="A5069" t="s">
        <v>2738</v>
      </c>
      <c r="B5069" t="s">
        <v>2739</v>
      </c>
      <c r="C5069" t="s">
        <v>2740</v>
      </c>
    </row>
    <row r="5070" spans="1:5" x14ac:dyDescent="0.25">
      <c r="A5070" t="s">
        <v>361</v>
      </c>
      <c r="B5070" t="s">
        <v>2741</v>
      </c>
      <c r="C5070" t="s">
        <v>1967</v>
      </c>
    </row>
    <row r="5071" spans="1:5" x14ac:dyDescent="0.25">
      <c r="A5071" t="s">
        <v>1968</v>
      </c>
    </row>
    <row r="5072" spans="1:5" x14ac:dyDescent="0.25">
      <c r="A5072" t="s">
        <v>361</v>
      </c>
      <c r="B5072" t="s">
        <v>4793</v>
      </c>
      <c r="C5072" t="s">
        <v>4794</v>
      </c>
      <c r="D5072" t="s">
        <v>4795</v>
      </c>
      <c r="E5072">
        <v>-123.07255499999999</v>
      </c>
    </row>
    <row r="5073" spans="1:5" x14ac:dyDescent="0.25">
      <c r="A5073" t="s">
        <v>4796</v>
      </c>
      <c r="B5073" t="s">
        <v>2</v>
      </c>
      <c r="C5073" t="s">
        <v>2734</v>
      </c>
    </row>
    <row r="5075" spans="1:5" x14ac:dyDescent="0.25">
      <c r="A5075" t="s">
        <v>2735</v>
      </c>
      <c r="B5075" t="s">
        <v>2736</v>
      </c>
      <c r="C5075">
        <v>2021</v>
      </c>
    </row>
    <row r="5077" spans="1:5" x14ac:dyDescent="0.25">
      <c r="A5077" t="s">
        <v>2737</v>
      </c>
    </row>
    <row r="5079" spans="1:5" x14ac:dyDescent="0.25">
      <c r="A5079" t="s">
        <v>2738</v>
      </c>
      <c r="B5079" t="s">
        <v>2739</v>
      </c>
      <c r="C5079" t="s">
        <v>2740</v>
      </c>
    </row>
    <row r="5080" spans="1:5" x14ac:dyDescent="0.25">
      <c r="A5080" t="s">
        <v>361</v>
      </c>
      <c r="B5080" t="s">
        <v>2741</v>
      </c>
      <c r="C5080" t="s">
        <v>1967</v>
      </c>
    </row>
    <row r="5081" spans="1:5" x14ac:dyDescent="0.25">
      <c r="A5081" t="s">
        <v>1968</v>
      </c>
    </row>
    <row r="5082" spans="1:5" x14ac:dyDescent="0.25">
      <c r="A5082" t="s">
        <v>361</v>
      </c>
      <c r="B5082" t="s">
        <v>4797</v>
      </c>
      <c r="C5082" t="s">
        <v>4798</v>
      </c>
      <c r="D5082" t="s">
        <v>4799</v>
      </c>
      <c r="E5082">
        <v>-123.0721429</v>
      </c>
    </row>
    <row r="5083" spans="1:5" x14ac:dyDescent="0.25">
      <c r="A5083" t="s">
        <v>4800</v>
      </c>
      <c r="B5083" t="s">
        <v>2</v>
      </c>
      <c r="C5083" t="s">
        <v>4801</v>
      </c>
    </row>
    <row r="5085" spans="1:5" x14ac:dyDescent="0.25">
      <c r="A5085" t="s">
        <v>4802</v>
      </c>
    </row>
    <row r="5087" spans="1:5" x14ac:dyDescent="0.25">
      <c r="A5087" t="s">
        <v>4803</v>
      </c>
    </row>
    <row r="5089" spans="1:5" x14ac:dyDescent="0.25">
      <c r="A5089" t="s">
        <v>4804</v>
      </c>
    </row>
    <row r="5091" spans="1:5" x14ac:dyDescent="0.25">
      <c r="A5091" t="s">
        <v>2763</v>
      </c>
      <c r="B5091" t="s">
        <v>4805</v>
      </c>
      <c r="C5091" t="s">
        <v>4806</v>
      </c>
    </row>
    <row r="5093" spans="1:5" x14ac:dyDescent="0.25">
      <c r="A5093" t="s">
        <v>4807</v>
      </c>
      <c r="B5093" t="s">
        <v>4808</v>
      </c>
    </row>
    <row r="5094" spans="1:5" x14ac:dyDescent="0.25">
      <c r="A5094" t="s">
        <v>123</v>
      </c>
      <c r="B5094" t="s">
        <v>2767</v>
      </c>
    </row>
    <row r="5095" spans="1:5" x14ac:dyDescent="0.25">
      <c r="A5095" t="s">
        <v>123</v>
      </c>
      <c r="B5095" t="s">
        <v>4809</v>
      </c>
      <c r="C5095" t="s">
        <v>4810</v>
      </c>
      <c r="D5095" t="s">
        <v>4811</v>
      </c>
      <c r="E5095">
        <v>-123.13259600000001</v>
      </c>
    </row>
    <row r="5096" spans="1:5" x14ac:dyDescent="0.25">
      <c r="A5096" t="s">
        <v>4812</v>
      </c>
      <c r="B5096" t="s">
        <v>2</v>
      </c>
      <c r="C5096" t="s">
        <v>4813</v>
      </c>
    </row>
    <row r="5098" spans="1:5" x14ac:dyDescent="0.25">
      <c r="A5098" t="s">
        <v>4814</v>
      </c>
    </row>
    <row r="5100" spans="1:5" x14ac:dyDescent="0.25">
      <c r="A5100" t="s">
        <v>4803</v>
      </c>
    </row>
    <row r="5102" spans="1:5" x14ac:dyDescent="0.25">
      <c r="A5102" t="s">
        <v>4804</v>
      </c>
    </row>
    <row r="5104" spans="1:5" x14ac:dyDescent="0.25">
      <c r="A5104" t="s">
        <v>2763</v>
      </c>
      <c r="B5104" t="s">
        <v>4805</v>
      </c>
      <c r="C5104" t="s">
        <v>4806</v>
      </c>
    </row>
    <row r="5106" spans="1:5" x14ac:dyDescent="0.25">
      <c r="A5106" t="s">
        <v>4815</v>
      </c>
      <c r="B5106" t="s">
        <v>4808</v>
      </c>
    </row>
    <row r="5107" spans="1:5" x14ac:dyDescent="0.25">
      <c r="A5107" t="s">
        <v>123</v>
      </c>
      <c r="B5107" t="s">
        <v>2767</v>
      </c>
    </row>
    <row r="5108" spans="1:5" x14ac:dyDescent="0.25">
      <c r="A5108" t="s">
        <v>123</v>
      </c>
      <c r="B5108" t="s">
        <v>4809</v>
      </c>
      <c r="C5108" t="s">
        <v>4810</v>
      </c>
      <c r="D5108" t="s">
        <v>4811</v>
      </c>
      <c r="E5108">
        <v>-123.13259600000001</v>
      </c>
    </row>
    <row r="5109" spans="1:5" x14ac:dyDescent="0.25">
      <c r="A5109" t="s">
        <v>4816</v>
      </c>
      <c r="B5109" t="s">
        <v>2</v>
      </c>
      <c r="C5109" t="s">
        <v>4817</v>
      </c>
      <c r="D5109" t="s">
        <v>108</v>
      </c>
    </row>
    <row r="5111" spans="1:5" x14ac:dyDescent="0.25">
      <c r="A5111" t="s">
        <v>4818</v>
      </c>
    </row>
    <row r="5112" spans="1:5" x14ac:dyDescent="0.25">
      <c r="A5112" t="s">
        <v>22</v>
      </c>
      <c r="B5112" t="s">
        <v>4819</v>
      </c>
      <c r="C5112" t="s">
        <v>4820</v>
      </c>
      <c r="D5112" t="s">
        <v>4821</v>
      </c>
      <c r="E5112">
        <v>-123.0942427</v>
      </c>
    </row>
    <row r="5113" spans="1:5" x14ac:dyDescent="0.25">
      <c r="A5113" t="s">
        <v>4822</v>
      </c>
      <c r="B5113" t="s">
        <v>2</v>
      </c>
      <c r="C5113" t="s">
        <v>4823</v>
      </c>
      <c r="D5113" t="s">
        <v>964</v>
      </c>
    </row>
    <row r="5115" spans="1:5" x14ac:dyDescent="0.25">
      <c r="A5115" t="s">
        <v>4824</v>
      </c>
    </row>
    <row r="5116" spans="1:5" x14ac:dyDescent="0.25">
      <c r="A5116" t="s">
        <v>22</v>
      </c>
      <c r="B5116" t="s">
        <v>4825</v>
      </c>
      <c r="C5116" t="s">
        <v>2857</v>
      </c>
      <c r="D5116" t="s">
        <v>2858</v>
      </c>
      <c r="E5116">
        <v>-123.03715769999999</v>
      </c>
    </row>
    <row r="5117" spans="1:5" x14ac:dyDescent="0.25">
      <c r="A5117" t="s">
        <v>4826</v>
      </c>
      <c r="B5117" t="s">
        <v>2</v>
      </c>
      <c r="C5117" t="s">
        <v>4827</v>
      </c>
      <c r="D5117" t="s">
        <v>108</v>
      </c>
    </row>
    <row r="5119" spans="1:5" x14ac:dyDescent="0.25">
      <c r="A5119" t="s">
        <v>4828</v>
      </c>
    </row>
    <row r="5121" spans="1:8" x14ac:dyDescent="0.25">
      <c r="A5121" t="s">
        <v>4829</v>
      </c>
    </row>
    <row r="5122" spans="1:8" x14ac:dyDescent="0.25">
      <c r="A5122" t="s">
        <v>645</v>
      </c>
      <c r="B5122" t="s">
        <v>4830</v>
      </c>
      <c r="C5122" t="s">
        <v>4831</v>
      </c>
      <c r="D5122" t="s">
        <v>4832</v>
      </c>
      <c r="E5122">
        <v>-123.0483273</v>
      </c>
    </row>
    <row r="5123" spans="1:8" x14ac:dyDescent="0.25">
      <c r="A5123" t="s">
        <v>4833</v>
      </c>
      <c r="B5123" t="s">
        <v>2</v>
      </c>
      <c r="C5123" t="s">
        <v>4834</v>
      </c>
      <c r="D5123" t="s">
        <v>4835</v>
      </c>
    </row>
    <row r="5125" spans="1:8" x14ac:dyDescent="0.25">
      <c r="A5125" t="s">
        <v>70</v>
      </c>
      <c r="B5125" t="s">
        <v>4836</v>
      </c>
      <c r="C5125">
        <v>2020</v>
      </c>
    </row>
    <row r="5127" spans="1:8" x14ac:dyDescent="0.25">
      <c r="A5127" t="s">
        <v>4837</v>
      </c>
      <c r="B5127" t="s">
        <v>4838</v>
      </c>
    </row>
    <row r="5128" spans="1:8" x14ac:dyDescent="0.25">
      <c r="A5128" t="s">
        <v>22</v>
      </c>
      <c r="B5128" t="s">
        <v>4839</v>
      </c>
      <c r="C5128" t="s">
        <v>1030</v>
      </c>
      <c r="D5128" t="s">
        <v>4840</v>
      </c>
      <c r="E5128" t="s">
        <v>1033</v>
      </c>
      <c r="F5128" t="s">
        <v>4841</v>
      </c>
    </row>
    <row r="5129" spans="1:8" x14ac:dyDescent="0.25">
      <c r="A5129" t="s">
        <v>645</v>
      </c>
      <c r="B5129" t="s">
        <v>4842</v>
      </c>
      <c r="C5129" t="s">
        <v>4843</v>
      </c>
      <c r="D5129" t="s">
        <v>4844</v>
      </c>
      <c r="E5129">
        <v>-123.1850259</v>
      </c>
    </row>
    <row r="5130" spans="1:8" x14ac:dyDescent="0.25">
      <c r="A5130" t="s">
        <v>4845</v>
      </c>
      <c r="B5130" t="s">
        <v>2</v>
      </c>
      <c r="C5130" t="s">
        <v>4846</v>
      </c>
      <c r="D5130" t="s">
        <v>4847</v>
      </c>
      <c r="E5130" t="s">
        <v>4848</v>
      </c>
      <c r="F5130" t="s">
        <v>4849</v>
      </c>
    </row>
    <row r="5131" spans="1:8" x14ac:dyDescent="0.25">
      <c r="A5131" t="s">
        <v>442</v>
      </c>
    </row>
    <row r="5132" spans="1:8" x14ac:dyDescent="0.25">
      <c r="A5132" t="s">
        <v>4850</v>
      </c>
      <c r="B5132" t="s">
        <v>4851</v>
      </c>
      <c r="C5132" t="s">
        <v>4852</v>
      </c>
    </row>
    <row r="5133" spans="1:8" x14ac:dyDescent="0.25">
      <c r="A5133" t="s">
        <v>4853</v>
      </c>
      <c r="B5133" t="s">
        <v>20</v>
      </c>
      <c r="C5133" t="s">
        <v>4854</v>
      </c>
    </row>
    <row r="5134" spans="1:8" x14ac:dyDescent="0.25">
      <c r="A5134" t="s">
        <v>22</v>
      </c>
      <c r="B5134" t="s">
        <v>4855</v>
      </c>
      <c r="C5134" t="s">
        <v>4856</v>
      </c>
      <c r="D5134" t="s">
        <v>4857</v>
      </c>
      <c r="E5134" t="s">
        <v>4858</v>
      </c>
      <c r="F5134" t="s">
        <v>4859</v>
      </c>
      <c r="G5134" t="s">
        <v>4860</v>
      </c>
      <c r="H5134" t="s">
        <v>4861</v>
      </c>
    </row>
    <row r="5135" spans="1:8" x14ac:dyDescent="0.25">
      <c r="A5135" t="s">
        <v>4862</v>
      </c>
    </row>
    <row r="5136" spans="1:8" x14ac:dyDescent="0.25">
      <c r="A5136" t="s">
        <v>123</v>
      </c>
      <c r="B5136" t="s">
        <v>4863</v>
      </c>
      <c r="C5136" t="s">
        <v>4864</v>
      </c>
      <c r="D5136" t="s">
        <v>4865</v>
      </c>
      <c r="E5136">
        <v>-123.09805420000001</v>
      </c>
    </row>
    <row r="5137" spans="1:4" x14ac:dyDescent="0.25">
      <c r="A5137" t="s">
        <v>4866</v>
      </c>
      <c r="B5137" t="s">
        <v>2</v>
      </c>
      <c r="C5137" t="s">
        <v>4867</v>
      </c>
    </row>
    <row r="5139" spans="1:4" x14ac:dyDescent="0.25">
      <c r="A5139" t="s">
        <v>4868</v>
      </c>
      <c r="B5139">
        <v>383</v>
      </c>
      <c r="C5139" t="s">
        <v>4869</v>
      </c>
      <c r="D5139" t="s">
        <v>4870</v>
      </c>
    </row>
    <row r="5141" spans="1:4" x14ac:dyDescent="0.25">
      <c r="A5141" t="s">
        <v>4871</v>
      </c>
    </row>
    <row r="5143" spans="1:4" x14ac:dyDescent="0.25">
      <c r="A5143" t="s">
        <v>2844</v>
      </c>
    </row>
    <row r="5145" spans="1:4" x14ac:dyDescent="0.25">
      <c r="A5145" t="s">
        <v>4872</v>
      </c>
    </row>
    <row r="5146" spans="1:4" x14ac:dyDescent="0.25">
      <c r="A5146" t="s">
        <v>173</v>
      </c>
    </row>
    <row r="5147" spans="1:4" x14ac:dyDescent="0.25">
      <c r="A5147" t="s">
        <v>4873</v>
      </c>
    </row>
    <row r="5148" spans="1:4" x14ac:dyDescent="0.25">
      <c r="A5148" t="s">
        <v>4874</v>
      </c>
    </row>
    <row r="5149" spans="1:4" x14ac:dyDescent="0.25">
      <c r="A5149" t="s">
        <v>4875</v>
      </c>
    </row>
    <row r="5150" spans="1:4" x14ac:dyDescent="0.25">
      <c r="A5150" t="s">
        <v>4876</v>
      </c>
    </row>
    <row r="5151" spans="1:4" x14ac:dyDescent="0.25">
      <c r="A5151" t="s">
        <v>4877</v>
      </c>
    </row>
    <row r="5153" spans="1:5" x14ac:dyDescent="0.25">
      <c r="A5153" t="s">
        <v>2853</v>
      </c>
    </row>
    <row r="5155" spans="1:5" x14ac:dyDescent="0.25">
      <c r="A5155" t="s">
        <v>4878</v>
      </c>
    </row>
    <row r="5156" spans="1:5" x14ac:dyDescent="0.25">
      <c r="A5156" t="s">
        <v>22</v>
      </c>
      <c r="B5156" t="s">
        <v>4879</v>
      </c>
    </row>
    <row r="5157" spans="1:5" x14ac:dyDescent="0.25">
      <c r="A5157" t="s">
        <v>22</v>
      </c>
      <c r="B5157" t="s">
        <v>4880</v>
      </c>
      <c r="C5157" t="s">
        <v>3448</v>
      </c>
      <c r="D5157" t="s">
        <v>3449</v>
      </c>
      <c r="E5157">
        <v>-123.1340853</v>
      </c>
    </row>
    <row r="5158" spans="1:5" x14ac:dyDescent="0.25">
      <c r="A5158" t="s">
        <v>4881</v>
      </c>
      <c r="B5158" t="s">
        <v>2</v>
      </c>
      <c r="C5158" t="s">
        <v>4882</v>
      </c>
    </row>
    <row r="5160" spans="1:5" x14ac:dyDescent="0.25">
      <c r="A5160" t="s">
        <v>4883</v>
      </c>
      <c r="B5160" t="s">
        <v>4884</v>
      </c>
      <c r="C5160" t="s">
        <v>4885</v>
      </c>
      <c r="D5160" t="s">
        <v>171</v>
      </c>
    </row>
    <row r="5162" spans="1:5" x14ac:dyDescent="0.25">
      <c r="A5162" t="s">
        <v>4886</v>
      </c>
    </row>
    <row r="5164" spans="1:5" x14ac:dyDescent="0.25">
      <c r="A5164" t="s">
        <v>4872</v>
      </c>
    </row>
    <row r="5165" spans="1:5" x14ac:dyDescent="0.25">
      <c r="A5165" t="s">
        <v>173</v>
      </c>
    </row>
    <row r="5166" spans="1:5" x14ac:dyDescent="0.25">
      <c r="A5166" t="s">
        <v>438</v>
      </c>
    </row>
    <row r="5167" spans="1:5" x14ac:dyDescent="0.25">
      <c r="A5167" t="s">
        <v>4887</v>
      </c>
    </row>
    <row r="5168" spans="1:5" x14ac:dyDescent="0.25">
      <c r="A5168" t="s">
        <v>4888</v>
      </c>
    </row>
    <row r="5169" spans="1:5" x14ac:dyDescent="0.25">
      <c r="A5169" t="s">
        <v>441</v>
      </c>
      <c r="B5169" t="s">
        <v>392</v>
      </c>
      <c r="C5169" t="s">
        <v>426</v>
      </c>
    </row>
    <row r="5170" spans="1:5" x14ac:dyDescent="0.25">
      <c r="A5170" t="s">
        <v>442</v>
      </c>
    </row>
    <row r="5171" spans="1:5" x14ac:dyDescent="0.25">
      <c r="A5171" t="s">
        <v>4889</v>
      </c>
    </row>
    <row r="5173" spans="1:5" x14ac:dyDescent="0.25">
      <c r="A5173" t="s">
        <v>4878</v>
      </c>
    </row>
    <row r="5174" spans="1:5" x14ac:dyDescent="0.25">
      <c r="A5174" t="s">
        <v>22</v>
      </c>
      <c r="B5174" t="s">
        <v>4890</v>
      </c>
    </row>
    <row r="5175" spans="1:5" x14ac:dyDescent="0.25">
      <c r="A5175" t="s">
        <v>22</v>
      </c>
      <c r="B5175" t="s">
        <v>4891</v>
      </c>
      <c r="C5175" t="s">
        <v>4892</v>
      </c>
      <c r="D5175" t="s">
        <v>4893</v>
      </c>
      <c r="E5175">
        <v>-123.13436950000001</v>
      </c>
    </row>
    <row r="5176" spans="1:5" x14ac:dyDescent="0.25">
      <c r="A5176" t="s">
        <v>4894</v>
      </c>
      <c r="B5176" t="s">
        <v>2</v>
      </c>
      <c r="C5176" t="s">
        <v>4895</v>
      </c>
    </row>
    <row r="5178" spans="1:5" x14ac:dyDescent="0.25">
      <c r="A5178" t="s">
        <v>4896</v>
      </c>
    </row>
    <row r="5179" spans="1:5" x14ac:dyDescent="0.25">
      <c r="A5179" t="s">
        <v>321</v>
      </c>
      <c r="B5179" t="s">
        <v>4897</v>
      </c>
    </row>
    <row r="5180" spans="1:5" x14ac:dyDescent="0.25">
      <c r="A5180" t="s">
        <v>22</v>
      </c>
      <c r="B5180" t="s">
        <v>4898</v>
      </c>
      <c r="C5180" t="s">
        <v>4899</v>
      </c>
      <c r="D5180" t="s">
        <v>4900</v>
      </c>
      <c r="E5180">
        <v>-123.18838409999999</v>
      </c>
    </row>
    <row r="5181" spans="1:5" x14ac:dyDescent="0.25">
      <c r="A5181" t="s">
        <v>4901</v>
      </c>
      <c r="B5181" t="s">
        <v>2</v>
      </c>
      <c r="C5181" t="s">
        <v>4902</v>
      </c>
    </row>
    <row r="5183" spans="1:5" x14ac:dyDescent="0.25">
      <c r="A5183" t="s">
        <v>4903</v>
      </c>
      <c r="B5183" t="s">
        <v>4904</v>
      </c>
    </row>
    <row r="5184" spans="1:5" x14ac:dyDescent="0.25">
      <c r="A5184" t="s">
        <v>4905</v>
      </c>
    </row>
    <row r="5185" spans="1:5" x14ac:dyDescent="0.25">
      <c r="A5185" t="s">
        <v>4906</v>
      </c>
    </row>
    <row r="5186" spans="1:5" x14ac:dyDescent="0.25">
      <c r="A5186" t="s">
        <v>4907</v>
      </c>
    </row>
    <row r="5187" spans="1:5" x14ac:dyDescent="0.25">
      <c r="A5187" t="s">
        <v>4908</v>
      </c>
    </row>
    <row r="5190" spans="1:5" x14ac:dyDescent="0.25">
      <c r="A5190" t="s">
        <v>4909</v>
      </c>
    </row>
    <row r="5192" spans="1:5" x14ac:dyDescent="0.25">
      <c r="A5192" t="s">
        <v>4910</v>
      </c>
    </row>
    <row r="5195" spans="1:5" x14ac:dyDescent="0.25">
      <c r="A5195" t="s">
        <v>4911</v>
      </c>
      <c r="B5195" t="s">
        <v>4912</v>
      </c>
    </row>
    <row r="5196" spans="1:5" x14ac:dyDescent="0.25">
      <c r="A5196" t="s">
        <v>64</v>
      </c>
      <c r="B5196" t="s">
        <v>4913</v>
      </c>
      <c r="C5196" t="s">
        <v>3978</v>
      </c>
      <c r="D5196" t="s">
        <v>4914</v>
      </c>
    </row>
    <row r="5197" spans="1:5" x14ac:dyDescent="0.25">
      <c r="A5197" t="s">
        <v>3214</v>
      </c>
    </row>
    <row r="5198" spans="1:5" x14ac:dyDescent="0.25">
      <c r="A5198" t="s">
        <v>22</v>
      </c>
      <c r="B5198" t="s">
        <v>4915</v>
      </c>
      <c r="C5198" t="s">
        <v>4916</v>
      </c>
      <c r="D5198" t="s">
        <v>4917</v>
      </c>
      <c r="E5198">
        <v>-123.1405508</v>
      </c>
    </row>
    <row r="5199" spans="1:5" x14ac:dyDescent="0.25">
      <c r="A5199" t="s">
        <v>4918</v>
      </c>
      <c r="B5199" t="s">
        <v>2</v>
      </c>
      <c r="C5199" t="s">
        <v>4919</v>
      </c>
      <c r="D5199" t="s">
        <v>204</v>
      </c>
    </row>
    <row r="5201" spans="1:7" x14ac:dyDescent="0.25">
      <c r="A5201" t="s">
        <v>4920</v>
      </c>
    </row>
    <row r="5203" spans="1:7" x14ac:dyDescent="0.25">
      <c r="A5203" t="s">
        <v>206</v>
      </c>
    </row>
    <row r="5205" spans="1:7" x14ac:dyDescent="0.25">
      <c r="A5205" t="s">
        <v>207</v>
      </c>
    </row>
    <row r="5206" spans="1:7" x14ac:dyDescent="0.25">
      <c r="A5206" t="s">
        <v>208</v>
      </c>
    </row>
    <row r="5207" spans="1:7" x14ac:dyDescent="0.25">
      <c r="A5207" t="s">
        <v>4921</v>
      </c>
    </row>
    <row r="5208" spans="1:7" x14ac:dyDescent="0.25">
      <c r="A5208" t="s">
        <v>22</v>
      </c>
      <c r="B5208" t="s">
        <v>4922</v>
      </c>
    </row>
    <row r="5209" spans="1:7" x14ac:dyDescent="0.25">
      <c r="A5209" t="s">
        <v>22</v>
      </c>
      <c r="B5209" t="s">
        <v>4923</v>
      </c>
      <c r="C5209" t="s">
        <v>4924</v>
      </c>
      <c r="D5209" t="s">
        <v>4925</v>
      </c>
      <c r="E5209">
        <v>-123.10049770000001</v>
      </c>
    </row>
    <row r="5210" spans="1:7" x14ac:dyDescent="0.25">
      <c r="A5210" t="s">
        <v>4926</v>
      </c>
      <c r="B5210" t="s">
        <v>2</v>
      </c>
      <c r="C5210" t="s">
        <v>4927</v>
      </c>
      <c r="D5210" t="s">
        <v>4928</v>
      </c>
      <c r="E5210" t="s">
        <v>4929</v>
      </c>
      <c r="F5210" t="s">
        <v>4930</v>
      </c>
      <c r="G5210" t="s">
        <v>4931</v>
      </c>
    </row>
    <row r="5212" spans="1:7" x14ac:dyDescent="0.25">
      <c r="A5212" t="s">
        <v>4932</v>
      </c>
      <c r="B5212" t="s">
        <v>4933</v>
      </c>
    </row>
    <row r="5214" spans="1:7" x14ac:dyDescent="0.25">
      <c r="A5214" t="s">
        <v>533</v>
      </c>
    </row>
    <row r="5215" spans="1:7" x14ac:dyDescent="0.25">
      <c r="A5215" t="s">
        <v>4934</v>
      </c>
    </row>
    <row r="5216" spans="1:7" x14ac:dyDescent="0.25">
      <c r="A5216" t="s">
        <v>22</v>
      </c>
      <c r="B5216" t="s">
        <v>4935</v>
      </c>
    </row>
    <row r="5217" spans="1:5" x14ac:dyDescent="0.25">
      <c r="A5217" t="s">
        <v>22</v>
      </c>
      <c r="B5217" t="s">
        <v>4936</v>
      </c>
      <c r="C5217" t="s">
        <v>4937</v>
      </c>
      <c r="D5217" t="s">
        <v>4938</v>
      </c>
      <c r="E5217">
        <v>-123.0770273</v>
      </c>
    </row>
    <row r="5218" spans="1:5" x14ac:dyDescent="0.25">
      <c r="A5218" t="s">
        <v>4939</v>
      </c>
      <c r="B5218" t="s">
        <v>2</v>
      </c>
      <c r="C5218" t="s">
        <v>3219</v>
      </c>
      <c r="D5218" t="s">
        <v>2129</v>
      </c>
      <c r="E5218" t="s">
        <v>235</v>
      </c>
    </row>
    <row r="5220" spans="1:5" x14ac:dyDescent="0.25">
      <c r="A5220" t="s">
        <v>236</v>
      </c>
    </row>
    <row r="5222" spans="1:5" x14ac:dyDescent="0.25">
      <c r="A5222" t="s">
        <v>3220</v>
      </c>
    </row>
    <row r="5223" spans="1:5" x14ac:dyDescent="0.25">
      <c r="A5223" t="s">
        <v>173</v>
      </c>
    </row>
    <row r="5224" spans="1:5" x14ac:dyDescent="0.25">
      <c r="A5224" t="s">
        <v>238</v>
      </c>
    </row>
    <row r="5225" spans="1:5" x14ac:dyDescent="0.25">
      <c r="A5225" t="s">
        <v>3221</v>
      </c>
    </row>
    <row r="5226" spans="1:5" x14ac:dyDescent="0.25">
      <c r="A5226" t="s">
        <v>3222</v>
      </c>
    </row>
    <row r="5227" spans="1:5" x14ac:dyDescent="0.25">
      <c r="A5227" t="s">
        <v>3223</v>
      </c>
    </row>
    <row r="5229" spans="1:5" x14ac:dyDescent="0.25">
      <c r="A5229" t="s">
        <v>243</v>
      </c>
      <c r="B5229" t="s">
        <v>244</v>
      </c>
    </row>
    <row r="5231" spans="1:5" x14ac:dyDescent="0.25">
      <c r="A5231" t="s">
        <v>183</v>
      </c>
    </row>
    <row r="5233" spans="1:5" x14ac:dyDescent="0.25">
      <c r="A5233" t="s">
        <v>4940</v>
      </c>
    </row>
    <row r="5234" spans="1:5" x14ac:dyDescent="0.25">
      <c r="A5234" t="s">
        <v>4941</v>
      </c>
    </row>
    <row r="5236" spans="1:5" x14ac:dyDescent="0.25">
      <c r="A5236" t="s">
        <v>3226</v>
      </c>
    </row>
    <row r="5238" spans="1:5" x14ac:dyDescent="0.25">
      <c r="A5238" t="s">
        <v>248</v>
      </c>
    </row>
    <row r="5240" spans="1:5" x14ac:dyDescent="0.25">
      <c r="A5240" t="s">
        <v>3227</v>
      </c>
    </row>
    <row r="5243" spans="1:5" x14ac:dyDescent="0.25">
      <c r="A5243" t="s">
        <v>1158</v>
      </c>
    </row>
    <row r="5245" spans="1:5" x14ac:dyDescent="0.25">
      <c r="A5245" t="s">
        <v>3228</v>
      </c>
    </row>
    <row r="5246" spans="1:5" x14ac:dyDescent="0.25">
      <c r="A5246" t="s">
        <v>361</v>
      </c>
      <c r="B5246" t="s">
        <v>4942</v>
      </c>
      <c r="C5246" t="s">
        <v>4943</v>
      </c>
      <c r="D5246" t="s">
        <v>4944</v>
      </c>
      <c r="E5246">
        <v>-123.0752828</v>
      </c>
    </row>
    <row r="5247" spans="1:5" x14ac:dyDescent="0.25">
      <c r="A5247" t="s">
        <v>4945</v>
      </c>
      <c r="B5247" t="s">
        <v>2</v>
      </c>
      <c r="C5247" t="s">
        <v>4946</v>
      </c>
    </row>
    <row r="5249" spans="1:5" x14ac:dyDescent="0.25">
      <c r="A5249" t="s">
        <v>4947</v>
      </c>
    </row>
    <row r="5251" spans="1:5" x14ac:dyDescent="0.25">
      <c r="A5251" t="s">
        <v>4948</v>
      </c>
      <c r="B5251" t="s">
        <v>4949</v>
      </c>
    </row>
    <row r="5253" spans="1:5" x14ac:dyDescent="0.25">
      <c r="A5253" t="s">
        <v>4950</v>
      </c>
      <c r="B5253" t="s">
        <v>2599</v>
      </c>
    </row>
    <row r="5254" spans="1:5" x14ac:dyDescent="0.25">
      <c r="A5254" t="s">
        <v>22</v>
      </c>
      <c r="B5254" t="s">
        <v>4951</v>
      </c>
    </row>
    <row r="5255" spans="1:5" x14ac:dyDescent="0.25">
      <c r="A5255" t="s">
        <v>645</v>
      </c>
      <c r="B5255" t="s">
        <v>4952</v>
      </c>
      <c r="C5255" t="s">
        <v>4953</v>
      </c>
      <c r="D5255" t="s">
        <v>4954</v>
      </c>
      <c r="E5255">
        <v>-123.12942150000001</v>
      </c>
    </row>
    <row r="5256" spans="1:5" x14ac:dyDescent="0.25">
      <c r="A5256" t="s">
        <v>4955</v>
      </c>
      <c r="B5256" t="s">
        <v>2</v>
      </c>
      <c r="C5256" t="s">
        <v>4956</v>
      </c>
      <c r="D5256" t="s">
        <v>204</v>
      </c>
    </row>
    <row r="5258" spans="1:5" x14ac:dyDescent="0.25">
      <c r="A5258" t="s">
        <v>1989</v>
      </c>
    </row>
    <row r="5261" spans="1:5" x14ac:dyDescent="0.25">
      <c r="A5261" t="s">
        <v>2545</v>
      </c>
    </row>
    <row r="5262" spans="1:5" x14ac:dyDescent="0.25">
      <c r="A5262" t="s">
        <v>2546</v>
      </c>
    </row>
    <row r="5264" spans="1:5" x14ac:dyDescent="0.25">
      <c r="A5264" t="s">
        <v>206</v>
      </c>
    </row>
    <row r="5266" spans="1:6" x14ac:dyDescent="0.25">
      <c r="A5266" t="s">
        <v>1992</v>
      </c>
    </row>
    <row r="5267" spans="1:6" x14ac:dyDescent="0.25">
      <c r="A5267" t="s">
        <v>4957</v>
      </c>
    </row>
    <row r="5268" spans="1:6" x14ac:dyDescent="0.25">
      <c r="A5268" t="s">
        <v>22</v>
      </c>
      <c r="B5268" t="s">
        <v>4958</v>
      </c>
    </row>
    <row r="5269" spans="1:6" x14ac:dyDescent="0.25">
      <c r="A5269" t="s">
        <v>123</v>
      </c>
      <c r="B5269" t="s">
        <v>4959</v>
      </c>
      <c r="C5269" t="s">
        <v>820</v>
      </c>
      <c r="D5269" t="s">
        <v>821</v>
      </c>
      <c r="E5269">
        <v>-123.1688927</v>
      </c>
    </row>
    <row r="5270" spans="1:6" x14ac:dyDescent="0.25">
      <c r="A5270" t="s">
        <v>4960</v>
      </c>
      <c r="B5270" t="s">
        <v>2</v>
      </c>
      <c r="C5270" t="s">
        <v>4961</v>
      </c>
    </row>
    <row r="5272" spans="1:6" x14ac:dyDescent="0.25">
      <c r="A5272" t="s">
        <v>4962</v>
      </c>
    </row>
    <row r="5274" spans="1:6" x14ac:dyDescent="0.25">
      <c r="A5274" t="s">
        <v>4963</v>
      </c>
      <c r="B5274" t="s">
        <v>4964</v>
      </c>
      <c r="C5274" t="s">
        <v>4965</v>
      </c>
      <c r="D5274" t="s">
        <v>4966</v>
      </c>
      <c r="E5274" t="s">
        <v>4967</v>
      </c>
      <c r="F5274" t="s">
        <v>741</v>
      </c>
    </row>
    <row r="5276" spans="1:6" x14ac:dyDescent="0.25">
      <c r="A5276" t="s">
        <v>4968</v>
      </c>
      <c r="B5276" t="s">
        <v>20</v>
      </c>
      <c r="C5276" t="s">
        <v>4969</v>
      </c>
    </row>
    <row r="5278" spans="1:6" x14ac:dyDescent="0.25">
      <c r="A5278" t="s">
        <v>4970</v>
      </c>
      <c r="B5278">
        <v>2022</v>
      </c>
    </row>
    <row r="5280" spans="1:6" x14ac:dyDescent="0.25">
      <c r="A5280" t="s">
        <v>4971</v>
      </c>
    </row>
    <row r="5282" spans="1:5" x14ac:dyDescent="0.25">
      <c r="A5282" t="s">
        <v>98</v>
      </c>
      <c r="B5282" t="s">
        <v>99</v>
      </c>
      <c r="C5282" t="s">
        <v>100</v>
      </c>
      <c r="D5282" t="s">
        <v>101</v>
      </c>
      <c r="E5282" t="s">
        <v>4972</v>
      </c>
    </row>
    <row r="5283" spans="1:5" x14ac:dyDescent="0.25">
      <c r="A5283" t="s">
        <v>22</v>
      </c>
      <c r="B5283" t="s">
        <v>4973</v>
      </c>
    </row>
    <row r="5284" spans="1:5" x14ac:dyDescent="0.25">
      <c r="A5284" t="s">
        <v>2123</v>
      </c>
    </row>
    <row r="5285" spans="1:5" x14ac:dyDescent="0.25">
      <c r="A5285" t="s">
        <v>22</v>
      </c>
      <c r="B5285" t="s">
        <v>4974</v>
      </c>
      <c r="C5285" t="s">
        <v>4975</v>
      </c>
      <c r="D5285" t="s">
        <v>4976</v>
      </c>
      <c r="E5285">
        <v>-123.141628</v>
      </c>
    </row>
    <row r="5286" spans="1:5" x14ac:dyDescent="0.25">
      <c r="A5286" t="s">
        <v>4977</v>
      </c>
      <c r="B5286" t="s">
        <v>2</v>
      </c>
      <c r="C5286" t="s">
        <v>1211</v>
      </c>
    </row>
    <row r="5287" spans="1:5" x14ac:dyDescent="0.25">
      <c r="A5287" t="s">
        <v>4978</v>
      </c>
    </row>
    <row r="5289" spans="1:5" x14ac:dyDescent="0.25">
      <c r="A5289" t="s">
        <v>1213</v>
      </c>
      <c r="B5289" t="s">
        <v>1214</v>
      </c>
      <c r="C5289" t="s">
        <v>1215</v>
      </c>
    </row>
    <row r="5291" spans="1:5" x14ac:dyDescent="0.25">
      <c r="A5291" t="s">
        <v>1216</v>
      </c>
      <c r="B5291" t="s">
        <v>580</v>
      </c>
      <c r="C5291" t="s">
        <v>1217</v>
      </c>
    </row>
    <row r="5293" spans="1:5" x14ac:dyDescent="0.25">
      <c r="A5293" t="s">
        <v>1218</v>
      </c>
    </row>
    <row r="5294" spans="1:5" x14ac:dyDescent="0.25">
      <c r="A5294" t="s">
        <v>1219</v>
      </c>
    </row>
    <row r="5296" spans="1:5" x14ac:dyDescent="0.25">
      <c r="A5296" t="s">
        <v>1220</v>
      </c>
      <c r="B5296" t="s">
        <v>1221</v>
      </c>
      <c r="C5296" t="s">
        <v>1222</v>
      </c>
    </row>
    <row r="5298" spans="1:5" x14ac:dyDescent="0.25">
      <c r="A5298" t="s">
        <v>1223</v>
      </c>
    </row>
    <row r="5299" spans="1:5" x14ac:dyDescent="0.25">
      <c r="A5299" t="s">
        <v>1224</v>
      </c>
      <c r="B5299" t="s">
        <v>1225</v>
      </c>
    </row>
    <row r="5300" spans="1:5" x14ac:dyDescent="0.25">
      <c r="A5300" t="s">
        <v>1226</v>
      </c>
      <c r="B5300" t="s">
        <v>1227</v>
      </c>
    </row>
    <row r="5301" spans="1:5" x14ac:dyDescent="0.25">
      <c r="A5301" t="s">
        <v>22</v>
      </c>
      <c r="B5301" t="s">
        <v>1228</v>
      </c>
    </row>
    <row r="5302" spans="1:5" x14ac:dyDescent="0.25">
      <c r="A5302" t="s">
        <v>1229</v>
      </c>
    </row>
    <row r="5303" spans="1:5" x14ac:dyDescent="0.25">
      <c r="A5303" t="s">
        <v>22</v>
      </c>
      <c r="B5303" t="s">
        <v>4979</v>
      </c>
      <c r="C5303" t="s">
        <v>4980</v>
      </c>
      <c r="D5303" t="s">
        <v>4981</v>
      </c>
      <c r="E5303">
        <v>-123.1234359</v>
      </c>
    </row>
    <row r="5304" spans="1:5" x14ac:dyDescent="0.25">
      <c r="A5304" t="s">
        <v>4982</v>
      </c>
      <c r="B5304" t="s">
        <v>2</v>
      </c>
      <c r="C5304" t="s">
        <v>1211</v>
      </c>
    </row>
    <row r="5305" spans="1:5" x14ac:dyDescent="0.25">
      <c r="A5305" t="s">
        <v>4983</v>
      </c>
    </row>
    <row r="5307" spans="1:5" x14ac:dyDescent="0.25">
      <c r="A5307" t="s">
        <v>1213</v>
      </c>
      <c r="B5307" t="s">
        <v>1214</v>
      </c>
      <c r="C5307" t="s">
        <v>1215</v>
      </c>
    </row>
    <row r="5309" spans="1:5" x14ac:dyDescent="0.25">
      <c r="A5309" t="s">
        <v>1216</v>
      </c>
      <c r="B5309" t="s">
        <v>580</v>
      </c>
      <c r="C5309" t="s">
        <v>1217</v>
      </c>
    </row>
    <row r="5311" spans="1:5" x14ac:dyDescent="0.25">
      <c r="A5311" t="s">
        <v>1218</v>
      </c>
    </row>
    <row r="5312" spans="1:5" x14ac:dyDescent="0.25">
      <c r="A5312" t="s">
        <v>1219</v>
      </c>
    </row>
    <row r="5314" spans="1:5" x14ac:dyDescent="0.25">
      <c r="A5314" t="s">
        <v>1220</v>
      </c>
      <c r="B5314" t="s">
        <v>1221</v>
      </c>
      <c r="C5314" t="s">
        <v>1222</v>
      </c>
    </row>
    <row r="5316" spans="1:5" x14ac:dyDescent="0.25">
      <c r="A5316" t="s">
        <v>1223</v>
      </c>
    </row>
    <row r="5317" spans="1:5" x14ac:dyDescent="0.25">
      <c r="A5317" t="s">
        <v>1224</v>
      </c>
      <c r="B5317" t="s">
        <v>1225</v>
      </c>
    </row>
    <row r="5318" spans="1:5" x14ac:dyDescent="0.25">
      <c r="A5318" t="s">
        <v>1226</v>
      </c>
      <c r="B5318" t="s">
        <v>1227</v>
      </c>
    </row>
    <row r="5319" spans="1:5" x14ac:dyDescent="0.25">
      <c r="A5319" t="s">
        <v>22</v>
      </c>
      <c r="B5319" t="s">
        <v>1228</v>
      </c>
    </row>
    <row r="5320" spans="1:5" x14ac:dyDescent="0.25">
      <c r="A5320" t="s">
        <v>1229</v>
      </c>
    </row>
    <row r="5321" spans="1:5" x14ac:dyDescent="0.25">
      <c r="A5321" t="s">
        <v>22</v>
      </c>
      <c r="B5321" t="s">
        <v>4984</v>
      </c>
      <c r="C5321" t="s">
        <v>4985</v>
      </c>
      <c r="D5321" t="s">
        <v>4986</v>
      </c>
      <c r="E5321">
        <v>-123.1236507</v>
      </c>
    </row>
    <row r="5322" spans="1:5" x14ac:dyDescent="0.25">
      <c r="A5322" t="s">
        <v>4987</v>
      </c>
      <c r="B5322" t="s">
        <v>2</v>
      </c>
      <c r="C5322" t="s">
        <v>4988</v>
      </c>
    </row>
    <row r="5324" spans="1:5" x14ac:dyDescent="0.25">
      <c r="A5324" t="s">
        <v>4989</v>
      </c>
      <c r="B5324" t="s">
        <v>1498</v>
      </c>
      <c r="C5324" t="s">
        <v>171</v>
      </c>
    </row>
    <row r="5326" spans="1:5" x14ac:dyDescent="0.25">
      <c r="A5326" t="s">
        <v>4990</v>
      </c>
    </row>
    <row r="5327" spans="1:5" x14ac:dyDescent="0.25">
      <c r="A5327" t="s">
        <v>4991</v>
      </c>
      <c r="B5327" t="s">
        <v>4992</v>
      </c>
    </row>
    <row r="5328" spans="1:5" x14ac:dyDescent="0.25">
      <c r="A5328" t="s">
        <v>1502</v>
      </c>
    </row>
    <row r="5329" spans="1:4" x14ac:dyDescent="0.25">
      <c r="A5329" t="s">
        <v>4993</v>
      </c>
      <c r="B5329" t="s">
        <v>4994</v>
      </c>
      <c r="C5329" t="s">
        <v>4995</v>
      </c>
      <c r="D5329" t="s">
        <v>4996</v>
      </c>
    </row>
    <row r="5330" spans="1:4" x14ac:dyDescent="0.25">
      <c r="A5330" t="s">
        <v>4997</v>
      </c>
    </row>
    <row r="5332" spans="1:4" x14ac:dyDescent="0.25">
      <c r="A5332" t="s">
        <v>182</v>
      </c>
    </row>
    <row r="5334" spans="1:4" x14ac:dyDescent="0.25">
      <c r="A5334" t="s">
        <v>183</v>
      </c>
    </row>
    <row r="5336" spans="1:4" x14ac:dyDescent="0.25">
      <c r="A5336" t="s">
        <v>1509</v>
      </c>
    </row>
    <row r="5337" spans="1:4" x14ac:dyDescent="0.25">
      <c r="A5337" t="s">
        <v>4998</v>
      </c>
    </row>
    <row r="5338" spans="1:4" x14ac:dyDescent="0.25">
      <c r="A5338" t="s">
        <v>4999</v>
      </c>
    </row>
    <row r="5340" spans="1:4" x14ac:dyDescent="0.25">
      <c r="A5340" t="s">
        <v>1506</v>
      </c>
    </row>
    <row r="5341" spans="1:4" x14ac:dyDescent="0.25">
      <c r="A5341" t="s">
        <v>5000</v>
      </c>
    </row>
    <row r="5342" spans="1:4" x14ac:dyDescent="0.25">
      <c r="A5342" t="s">
        <v>5001</v>
      </c>
    </row>
    <row r="5344" spans="1:4" x14ac:dyDescent="0.25">
      <c r="A5344" t="s">
        <v>5002</v>
      </c>
    </row>
    <row r="5346" spans="1:9" x14ac:dyDescent="0.25">
      <c r="A5346" t="s">
        <v>5003</v>
      </c>
    </row>
    <row r="5347" spans="1:9" x14ac:dyDescent="0.25">
      <c r="A5347" t="s">
        <v>22</v>
      </c>
      <c r="B5347" t="s">
        <v>5004</v>
      </c>
      <c r="C5347" t="s">
        <v>5005</v>
      </c>
    </row>
    <row r="5348" spans="1:9" x14ac:dyDescent="0.25">
      <c r="A5348" t="s">
        <v>22</v>
      </c>
      <c r="B5348" t="s">
        <v>5006</v>
      </c>
      <c r="C5348" t="s">
        <v>2240</v>
      </c>
      <c r="D5348" t="s">
        <v>2241</v>
      </c>
      <c r="E5348">
        <v>-123.07393089999999</v>
      </c>
    </row>
    <row r="5349" spans="1:9" x14ac:dyDescent="0.25">
      <c r="A5349" t="s">
        <v>5007</v>
      </c>
      <c r="B5349" t="s">
        <v>2</v>
      </c>
      <c r="C5349" t="s">
        <v>5008</v>
      </c>
    </row>
    <row r="5351" spans="1:9" x14ac:dyDescent="0.25">
      <c r="A5351" t="s">
        <v>5009</v>
      </c>
    </row>
    <row r="5353" spans="1:9" x14ac:dyDescent="0.25">
      <c r="A5353" t="s">
        <v>5010</v>
      </c>
      <c r="B5353" t="s">
        <v>5011</v>
      </c>
      <c r="C5353" t="s">
        <v>5012</v>
      </c>
      <c r="D5353" t="s">
        <v>5013</v>
      </c>
      <c r="E5353" t="s">
        <v>568</v>
      </c>
      <c r="F5353" t="s">
        <v>5014</v>
      </c>
      <c r="G5353" t="s">
        <v>5015</v>
      </c>
      <c r="H5353" t="s">
        <v>5016</v>
      </c>
      <c r="I5353" t="s">
        <v>5017</v>
      </c>
    </row>
    <row r="5355" spans="1:9" x14ac:dyDescent="0.25">
      <c r="A5355" t="s">
        <v>5018</v>
      </c>
      <c r="B5355">
        <v>2022</v>
      </c>
    </row>
    <row r="5357" spans="1:9" x14ac:dyDescent="0.25">
      <c r="A5357" t="s">
        <v>5019</v>
      </c>
    </row>
    <row r="5359" spans="1:9" x14ac:dyDescent="0.25">
      <c r="A5359" t="s">
        <v>98</v>
      </c>
      <c r="B5359" t="s">
        <v>99</v>
      </c>
      <c r="C5359" t="s">
        <v>100</v>
      </c>
      <c r="D5359" t="s">
        <v>101</v>
      </c>
      <c r="E5359" t="s">
        <v>5020</v>
      </c>
    </row>
    <row r="5360" spans="1:9" x14ac:dyDescent="0.25">
      <c r="A5360" t="s">
        <v>22</v>
      </c>
      <c r="B5360" t="s">
        <v>5021</v>
      </c>
    </row>
    <row r="5361" spans="1:5" x14ac:dyDescent="0.25">
      <c r="A5361" t="s">
        <v>22</v>
      </c>
      <c r="B5361" t="s">
        <v>5022</v>
      </c>
      <c r="C5361" t="s">
        <v>5023</v>
      </c>
      <c r="D5361" t="s">
        <v>5024</v>
      </c>
      <c r="E5361">
        <v>-123.15811290000001</v>
      </c>
    </row>
    <row r="5362" spans="1:5" x14ac:dyDescent="0.25">
      <c r="A5362" t="s">
        <v>5025</v>
      </c>
      <c r="B5362" t="s">
        <v>2</v>
      </c>
      <c r="C5362" t="s">
        <v>5026</v>
      </c>
      <c r="D5362" t="s">
        <v>5027</v>
      </c>
      <c r="E5362" t="s">
        <v>171</v>
      </c>
    </row>
    <row r="5364" spans="1:5" x14ac:dyDescent="0.25">
      <c r="A5364" t="s">
        <v>391</v>
      </c>
      <c r="B5364" t="s">
        <v>392</v>
      </c>
      <c r="C5364" t="s">
        <v>3175</v>
      </c>
    </row>
    <row r="5366" spans="1:5" x14ac:dyDescent="0.25">
      <c r="A5366" t="s">
        <v>5028</v>
      </c>
    </row>
    <row r="5367" spans="1:5" x14ac:dyDescent="0.25">
      <c r="A5367" t="s">
        <v>5029</v>
      </c>
    </row>
    <row r="5368" spans="1:5" x14ac:dyDescent="0.25">
      <c r="A5368" t="s">
        <v>5030</v>
      </c>
    </row>
    <row r="5370" spans="1:5" x14ac:dyDescent="0.25">
      <c r="A5370" t="s">
        <v>1384</v>
      </c>
    </row>
    <row r="5372" spans="1:5" x14ac:dyDescent="0.25">
      <c r="A5372" t="s">
        <v>183</v>
      </c>
    </row>
    <row r="5374" spans="1:5" x14ac:dyDescent="0.25">
      <c r="A5374" t="s">
        <v>5031</v>
      </c>
    </row>
    <row r="5375" spans="1:5" x14ac:dyDescent="0.25">
      <c r="A5375" t="s">
        <v>5032</v>
      </c>
    </row>
    <row r="5377" spans="1:5" x14ac:dyDescent="0.25">
      <c r="A5377" t="s">
        <v>271</v>
      </c>
    </row>
    <row r="5379" spans="1:5" x14ac:dyDescent="0.25">
      <c r="A5379" t="s">
        <v>5033</v>
      </c>
    </row>
    <row r="5380" spans="1:5" x14ac:dyDescent="0.25">
      <c r="A5380" t="s">
        <v>22</v>
      </c>
      <c r="B5380" t="s">
        <v>5034</v>
      </c>
    </row>
    <row r="5381" spans="1:5" x14ac:dyDescent="0.25">
      <c r="A5381" t="s">
        <v>22</v>
      </c>
      <c r="B5381" t="s">
        <v>5035</v>
      </c>
      <c r="C5381" t="s">
        <v>5036</v>
      </c>
      <c r="D5381" t="s">
        <v>5037</v>
      </c>
      <c r="E5381">
        <v>-123.04571319999999</v>
      </c>
    </row>
    <row r="5382" spans="1:5" x14ac:dyDescent="0.25">
      <c r="A5382" t="s">
        <v>5038</v>
      </c>
      <c r="B5382" t="s">
        <v>2</v>
      </c>
      <c r="C5382" t="s">
        <v>5039</v>
      </c>
    </row>
    <row r="5383" spans="1:5" x14ac:dyDescent="0.25">
      <c r="A5383" t="s">
        <v>5040</v>
      </c>
    </row>
    <row r="5385" spans="1:5" x14ac:dyDescent="0.25">
      <c r="A5385" t="s">
        <v>5041</v>
      </c>
    </row>
    <row r="5387" spans="1:5" x14ac:dyDescent="0.25">
      <c r="A5387" t="s">
        <v>5042</v>
      </c>
      <c r="B5387" t="s">
        <v>5043</v>
      </c>
    </row>
    <row r="5388" spans="1:5" x14ac:dyDescent="0.25">
      <c r="A5388" t="s">
        <v>22</v>
      </c>
      <c r="B5388" t="s">
        <v>5044</v>
      </c>
    </row>
    <row r="5389" spans="1:5" x14ac:dyDescent="0.25">
      <c r="A5389" t="s">
        <v>5045</v>
      </c>
    </row>
    <row r="5390" spans="1:5" x14ac:dyDescent="0.25">
      <c r="A5390" t="s">
        <v>22</v>
      </c>
      <c r="B5390" t="s">
        <v>5046</v>
      </c>
      <c r="C5390" t="s">
        <v>5047</v>
      </c>
      <c r="D5390" t="s">
        <v>5048</v>
      </c>
      <c r="E5390">
        <v>-123.1160945</v>
      </c>
    </row>
    <row r="5391" spans="1:5" x14ac:dyDescent="0.25">
      <c r="A5391" t="s">
        <v>5049</v>
      </c>
      <c r="B5391" t="s">
        <v>2</v>
      </c>
      <c r="C5391" t="s">
        <v>5050</v>
      </c>
      <c r="D5391" t="s">
        <v>204</v>
      </c>
    </row>
    <row r="5393" spans="1:6" x14ac:dyDescent="0.25">
      <c r="A5393" t="s">
        <v>5051</v>
      </c>
    </row>
    <row r="5395" spans="1:6" x14ac:dyDescent="0.25">
      <c r="A5395" t="s">
        <v>206</v>
      </c>
    </row>
    <row r="5397" spans="1:6" x14ac:dyDescent="0.25">
      <c r="A5397" t="s">
        <v>207</v>
      </c>
    </row>
    <row r="5398" spans="1:6" x14ac:dyDescent="0.25">
      <c r="A5398" t="s">
        <v>208</v>
      </c>
    </row>
    <row r="5399" spans="1:6" x14ac:dyDescent="0.25">
      <c r="A5399" t="s">
        <v>5052</v>
      </c>
    </row>
    <row r="5400" spans="1:6" x14ac:dyDescent="0.25">
      <c r="A5400" t="s">
        <v>2644</v>
      </c>
      <c r="B5400" t="s">
        <v>5053</v>
      </c>
    </row>
    <row r="5401" spans="1:6" x14ac:dyDescent="0.25">
      <c r="A5401" t="s">
        <v>2646</v>
      </c>
    </row>
    <row r="5402" spans="1:6" x14ac:dyDescent="0.25">
      <c r="A5402" t="s">
        <v>2647</v>
      </c>
    </row>
    <row r="5403" spans="1:6" x14ac:dyDescent="0.25">
      <c r="A5403" t="s">
        <v>2648</v>
      </c>
      <c r="B5403" t="s">
        <v>2649</v>
      </c>
      <c r="C5403" t="s">
        <v>2650</v>
      </c>
      <c r="D5403">
        <v>-123.1786699</v>
      </c>
    </row>
    <row r="5404" spans="1:6" x14ac:dyDescent="0.25">
      <c r="A5404" t="s">
        <v>5054</v>
      </c>
      <c r="B5404" t="s">
        <v>2</v>
      </c>
      <c r="C5404" t="s">
        <v>5055</v>
      </c>
      <c r="D5404" t="s">
        <v>568</v>
      </c>
      <c r="E5404" t="s">
        <v>779</v>
      </c>
      <c r="F5404" t="s">
        <v>5056</v>
      </c>
    </row>
    <row r="5406" spans="1:6" x14ac:dyDescent="0.25">
      <c r="A5406" t="s">
        <v>5057</v>
      </c>
      <c r="B5406" t="s">
        <v>5058</v>
      </c>
      <c r="C5406" t="s">
        <v>5059</v>
      </c>
    </row>
    <row r="5408" spans="1:6" x14ac:dyDescent="0.25">
      <c r="A5408" t="s">
        <v>5060</v>
      </c>
      <c r="B5408" t="s">
        <v>5061</v>
      </c>
      <c r="C5408" t="s">
        <v>5062</v>
      </c>
      <c r="D5408">
        <v>2022</v>
      </c>
    </row>
    <row r="5410" spans="1:6" x14ac:dyDescent="0.25">
      <c r="A5410" t="s">
        <v>129</v>
      </c>
    </row>
    <row r="5411" spans="1:6" x14ac:dyDescent="0.25">
      <c r="A5411" t="s">
        <v>5063</v>
      </c>
    </row>
    <row r="5412" spans="1:6" x14ac:dyDescent="0.25">
      <c r="A5412" t="s">
        <v>743</v>
      </c>
    </row>
    <row r="5413" spans="1:6" x14ac:dyDescent="0.25">
      <c r="A5413" t="s">
        <v>5064</v>
      </c>
      <c r="B5413" t="s">
        <v>301</v>
      </c>
      <c r="C5413" t="s">
        <v>5065</v>
      </c>
    </row>
    <row r="5414" spans="1:6" x14ac:dyDescent="0.25">
      <c r="A5414" t="s">
        <v>22</v>
      </c>
      <c r="B5414" t="s">
        <v>5066</v>
      </c>
      <c r="C5414" t="s">
        <v>5067</v>
      </c>
      <c r="D5414" t="s">
        <v>5068</v>
      </c>
      <c r="E5414">
        <v>-123.17905690000001</v>
      </c>
    </row>
    <row r="5415" spans="1:6" x14ac:dyDescent="0.25">
      <c r="A5415" t="s">
        <v>5069</v>
      </c>
      <c r="B5415" t="s">
        <v>2</v>
      </c>
      <c r="C5415" t="s">
        <v>5070</v>
      </c>
      <c r="D5415" t="s">
        <v>5071</v>
      </c>
      <c r="E5415" t="s">
        <v>330</v>
      </c>
      <c r="F5415" t="s">
        <v>171</v>
      </c>
    </row>
    <row r="5417" spans="1:6" x14ac:dyDescent="0.25">
      <c r="A5417" t="s">
        <v>391</v>
      </c>
      <c r="B5417" t="s">
        <v>392</v>
      </c>
      <c r="C5417" t="s">
        <v>393</v>
      </c>
    </row>
    <row r="5419" spans="1:6" x14ac:dyDescent="0.25">
      <c r="A5419" t="s">
        <v>806</v>
      </c>
    </row>
    <row r="5420" spans="1:6" x14ac:dyDescent="0.25">
      <c r="A5420" t="s">
        <v>395</v>
      </c>
      <c r="B5420" t="s">
        <v>5072</v>
      </c>
    </row>
    <row r="5421" spans="1:6" x14ac:dyDescent="0.25">
      <c r="A5421" t="s">
        <v>5073</v>
      </c>
    </row>
    <row r="5422" spans="1:6" x14ac:dyDescent="0.25">
      <c r="A5422" t="s">
        <v>5074</v>
      </c>
    </row>
    <row r="5423" spans="1:6" x14ac:dyDescent="0.25">
      <c r="A5423" t="s">
        <v>5075</v>
      </c>
    </row>
    <row r="5425" spans="1:5" x14ac:dyDescent="0.25">
      <c r="A5425" t="s">
        <v>182</v>
      </c>
    </row>
    <row r="5427" spans="1:5" x14ac:dyDescent="0.25">
      <c r="A5427" t="s">
        <v>183</v>
      </c>
    </row>
    <row r="5429" spans="1:5" x14ac:dyDescent="0.25">
      <c r="A5429" t="s">
        <v>5076</v>
      </c>
    </row>
    <row r="5431" spans="1:5" x14ac:dyDescent="0.25">
      <c r="A5431" t="s">
        <v>5077</v>
      </c>
    </row>
    <row r="5433" spans="1:5" x14ac:dyDescent="0.25">
      <c r="A5433" t="s">
        <v>5078</v>
      </c>
    </row>
    <row r="5434" spans="1:5" x14ac:dyDescent="0.25">
      <c r="A5434" t="s">
        <v>123</v>
      </c>
      <c r="B5434" t="s">
        <v>5079</v>
      </c>
      <c r="C5434" t="s">
        <v>5080</v>
      </c>
      <c r="D5434" t="s">
        <v>5081</v>
      </c>
      <c r="E5434">
        <v>-123.0604529</v>
      </c>
    </row>
    <row r="5435" spans="1:5" x14ac:dyDescent="0.25">
      <c r="A5435" t="s">
        <v>5082</v>
      </c>
      <c r="B5435" t="s">
        <v>2</v>
      </c>
      <c r="C5435" t="s">
        <v>5083</v>
      </c>
    </row>
    <row r="5437" spans="1:5" x14ac:dyDescent="0.25">
      <c r="A5437" t="s">
        <v>5084</v>
      </c>
      <c r="B5437" t="s">
        <v>5085</v>
      </c>
      <c r="C5437" t="s">
        <v>330</v>
      </c>
      <c r="D5437" t="s">
        <v>171</v>
      </c>
    </row>
    <row r="5439" spans="1:5" x14ac:dyDescent="0.25">
      <c r="A5439" t="s">
        <v>182</v>
      </c>
    </row>
    <row r="5441" spans="1:5" x14ac:dyDescent="0.25">
      <c r="A5441" t="s">
        <v>5086</v>
      </c>
    </row>
    <row r="5442" spans="1:5" x14ac:dyDescent="0.25">
      <c r="A5442" t="s">
        <v>5087</v>
      </c>
    </row>
    <row r="5443" spans="1:5" x14ac:dyDescent="0.25">
      <c r="A5443" t="s">
        <v>5088</v>
      </c>
    </row>
    <row r="5444" spans="1:5" x14ac:dyDescent="0.25">
      <c r="A5444" t="s">
        <v>5089</v>
      </c>
    </row>
    <row r="5445" spans="1:5" x14ac:dyDescent="0.25">
      <c r="A5445" t="s">
        <v>5090</v>
      </c>
    </row>
    <row r="5446" spans="1:5" x14ac:dyDescent="0.25">
      <c r="A5446" t="s">
        <v>5091</v>
      </c>
    </row>
    <row r="5447" spans="1:5" x14ac:dyDescent="0.25">
      <c r="A5447" t="s">
        <v>5092</v>
      </c>
    </row>
    <row r="5448" spans="1:5" x14ac:dyDescent="0.25">
      <c r="A5448" t="s">
        <v>5093</v>
      </c>
    </row>
    <row r="5450" spans="1:5" x14ac:dyDescent="0.25">
      <c r="A5450" t="s">
        <v>5094</v>
      </c>
    </row>
    <row r="5451" spans="1:5" x14ac:dyDescent="0.25">
      <c r="A5451" t="s">
        <v>22</v>
      </c>
      <c r="B5451" t="s">
        <v>5095</v>
      </c>
    </row>
    <row r="5452" spans="1:5" x14ac:dyDescent="0.25">
      <c r="A5452" t="s">
        <v>22</v>
      </c>
      <c r="B5452" t="s">
        <v>5096</v>
      </c>
      <c r="C5452" t="s">
        <v>5097</v>
      </c>
      <c r="D5452" t="s">
        <v>5098</v>
      </c>
      <c r="E5452">
        <v>-123.191374</v>
      </c>
    </row>
    <row r="5453" spans="1:5" x14ac:dyDescent="0.25">
      <c r="A5453" t="s">
        <v>5099</v>
      </c>
      <c r="B5453" t="s">
        <v>2</v>
      </c>
      <c r="C5453" t="s">
        <v>5100</v>
      </c>
    </row>
    <row r="5455" spans="1:5" x14ac:dyDescent="0.25">
      <c r="A5455" t="s">
        <v>5101</v>
      </c>
    </row>
    <row r="5457" spans="1:6" x14ac:dyDescent="0.25">
      <c r="A5457" t="s">
        <v>5102</v>
      </c>
    </row>
    <row r="5459" spans="1:6" x14ac:dyDescent="0.25">
      <c r="A5459" t="s">
        <v>129</v>
      </c>
    </row>
    <row r="5460" spans="1:6" x14ac:dyDescent="0.25">
      <c r="A5460" t="e">
        <f>- Energy Upgrade: Exempt. Restricted change of Occupancy.</f>
        <v>#NAME?</v>
      </c>
    </row>
    <row r="5461" spans="1:6" x14ac:dyDescent="0.25">
      <c r="A5461" t="e">
        <f>- This Building is sprinklered. DBI to determine on site if a separate sprinkler Permit is required. SP required per DBI.</f>
        <v>#NAME?</v>
      </c>
    </row>
    <row r="5462" spans="1:6" x14ac:dyDescent="0.25">
      <c r="A5462" t="e">
        <f>- DBI to determine is Schedule B</f>
        <v>#NAME?</v>
      </c>
      <c r="B5462" t="s">
        <v>4221</v>
      </c>
      <c r="C5462" t="s">
        <v>4222</v>
      </c>
    </row>
    <row r="5463" spans="1:6" x14ac:dyDescent="0.25">
      <c r="A5463" t="e">
        <f>- Storefront glazing is to remain clear and unobstructed. No translucent or opaque film</f>
        <v>#NAME?</v>
      </c>
      <c r="B5463" t="s">
        <v>5103</v>
      </c>
      <c r="C5463" t="s">
        <v>722</v>
      </c>
      <c r="D5463" t="s">
        <v>723</v>
      </c>
      <c r="E5463" t="s">
        <v>724</v>
      </c>
      <c r="F5463" t="s">
        <v>5104</v>
      </c>
    </row>
    <row r="5464" spans="1:6" x14ac:dyDescent="0.25">
      <c r="A5464" t="s">
        <v>5105</v>
      </c>
    </row>
    <row r="5465" spans="1:6" x14ac:dyDescent="0.25">
      <c r="A5465" t="s">
        <v>22</v>
      </c>
      <c r="B5465" t="s">
        <v>5106</v>
      </c>
    </row>
    <row r="5466" spans="1:6" x14ac:dyDescent="0.25">
      <c r="A5466" t="s">
        <v>800</v>
      </c>
    </row>
    <row r="5467" spans="1:6" x14ac:dyDescent="0.25">
      <c r="A5467" t="s">
        <v>123</v>
      </c>
      <c r="B5467" t="s">
        <v>5107</v>
      </c>
      <c r="C5467" t="s">
        <v>5108</v>
      </c>
      <c r="D5467" t="s">
        <v>5109</v>
      </c>
      <c r="E5467">
        <v>-123.1224143</v>
      </c>
    </row>
    <row r="5468" spans="1:6" x14ac:dyDescent="0.25">
      <c r="A5468" t="s">
        <v>5110</v>
      </c>
      <c r="B5468" t="s">
        <v>2</v>
      </c>
      <c r="C5468" t="s">
        <v>5111</v>
      </c>
      <c r="D5468" t="s">
        <v>5112</v>
      </c>
      <c r="E5468" t="s">
        <v>171</v>
      </c>
    </row>
    <row r="5470" spans="1:6" x14ac:dyDescent="0.25">
      <c r="A5470" t="s">
        <v>182</v>
      </c>
    </row>
    <row r="5471" spans="1:6" x14ac:dyDescent="0.25">
      <c r="A5471" t="s">
        <v>333</v>
      </c>
    </row>
    <row r="5472" spans="1:6" x14ac:dyDescent="0.25">
      <c r="A5472" t="s">
        <v>5113</v>
      </c>
    </row>
    <row r="5473" spans="1:3" x14ac:dyDescent="0.25">
      <c r="A5473" t="s">
        <v>335</v>
      </c>
    </row>
    <row r="5474" spans="1:3" x14ac:dyDescent="0.25">
      <c r="A5474" t="s">
        <v>2633</v>
      </c>
    </row>
    <row r="5475" spans="1:3" x14ac:dyDescent="0.25">
      <c r="A5475" t="s">
        <v>5114</v>
      </c>
    </row>
    <row r="5476" spans="1:3" x14ac:dyDescent="0.25">
      <c r="A5476" t="s">
        <v>1550</v>
      </c>
      <c r="B5476" t="s">
        <v>3004</v>
      </c>
    </row>
    <row r="5477" spans="1:3" x14ac:dyDescent="0.25">
      <c r="A5477" t="s">
        <v>5115</v>
      </c>
    </row>
    <row r="5478" spans="1:3" x14ac:dyDescent="0.25">
      <c r="A5478" t="s">
        <v>2639</v>
      </c>
      <c r="B5478" t="s">
        <v>392</v>
      </c>
      <c r="C5478" t="s">
        <v>426</v>
      </c>
    </row>
    <row r="5480" spans="1:3" x14ac:dyDescent="0.25">
      <c r="A5480" t="s">
        <v>340</v>
      </c>
    </row>
    <row r="5481" spans="1:3" x14ac:dyDescent="0.25">
      <c r="A5481" t="s">
        <v>341</v>
      </c>
    </row>
    <row r="5482" spans="1:3" x14ac:dyDescent="0.25">
      <c r="A5482" t="s">
        <v>3049</v>
      </c>
    </row>
    <row r="5483" spans="1:3" x14ac:dyDescent="0.25">
      <c r="A5483" t="s">
        <v>5116</v>
      </c>
      <c r="B5483" t="s">
        <v>2641</v>
      </c>
    </row>
    <row r="5484" spans="1:3" x14ac:dyDescent="0.25">
      <c r="A5484" t="s">
        <v>5117</v>
      </c>
    </row>
    <row r="5486" spans="1:3" x14ac:dyDescent="0.25">
      <c r="A5486" t="s">
        <v>2120</v>
      </c>
    </row>
    <row r="5488" spans="1:3" x14ac:dyDescent="0.25">
      <c r="A5488" t="s">
        <v>447</v>
      </c>
    </row>
    <row r="5489" spans="1:6" x14ac:dyDescent="0.25">
      <c r="A5489" t="s">
        <v>22</v>
      </c>
      <c r="B5489" t="s">
        <v>5118</v>
      </c>
      <c r="C5489" t="s">
        <v>1480</v>
      </c>
      <c r="D5489" t="s">
        <v>1481</v>
      </c>
      <c r="E5489">
        <v>-123.0542118</v>
      </c>
    </row>
    <row r="5490" spans="1:6" x14ac:dyDescent="0.25">
      <c r="A5490" t="s">
        <v>5119</v>
      </c>
      <c r="B5490" t="s">
        <v>2</v>
      </c>
      <c r="C5490" t="s">
        <v>5120</v>
      </c>
      <c r="D5490" t="s">
        <v>5121</v>
      </c>
      <c r="E5490" t="s">
        <v>436</v>
      </c>
      <c r="F5490" t="s">
        <v>171</v>
      </c>
    </row>
    <row r="5492" spans="1:6" x14ac:dyDescent="0.25">
      <c r="A5492" t="s">
        <v>410</v>
      </c>
    </row>
    <row r="5494" spans="1:6" x14ac:dyDescent="0.25">
      <c r="A5494" t="s">
        <v>5122</v>
      </c>
    </row>
    <row r="5495" spans="1:6" x14ac:dyDescent="0.25">
      <c r="A5495" t="s">
        <v>173</v>
      </c>
    </row>
    <row r="5496" spans="1:6" x14ac:dyDescent="0.25">
      <c r="A5496" t="s">
        <v>438</v>
      </c>
    </row>
    <row r="5497" spans="1:6" x14ac:dyDescent="0.25">
      <c r="A5497" t="s">
        <v>5123</v>
      </c>
      <c r="B5497" t="s">
        <v>3045</v>
      </c>
      <c r="C5497" t="s">
        <v>3046</v>
      </c>
    </row>
    <row r="5498" spans="1:6" x14ac:dyDescent="0.25">
      <c r="A5498" t="s">
        <v>5124</v>
      </c>
    </row>
    <row r="5499" spans="1:6" x14ac:dyDescent="0.25">
      <c r="A5499" t="s">
        <v>2522</v>
      </c>
      <c r="B5499" t="s">
        <v>392</v>
      </c>
      <c r="C5499" t="s">
        <v>426</v>
      </c>
    </row>
    <row r="5501" spans="1:6" x14ac:dyDescent="0.25">
      <c r="A5501" t="s">
        <v>443</v>
      </c>
    </row>
    <row r="5503" spans="1:6" x14ac:dyDescent="0.25">
      <c r="A5503" t="s">
        <v>444</v>
      </c>
    </row>
    <row r="5504" spans="1:6" x14ac:dyDescent="0.25">
      <c r="A5504" t="s">
        <v>5125</v>
      </c>
    </row>
    <row r="5506" spans="1:5" x14ac:dyDescent="0.25">
      <c r="A5506" t="s">
        <v>5126</v>
      </c>
    </row>
    <row r="5508" spans="1:5" x14ac:dyDescent="0.25">
      <c r="A5508" t="s">
        <v>3054</v>
      </c>
    </row>
    <row r="5509" spans="1:5" x14ac:dyDescent="0.25">
      <c r="A5509" t="s">
        <v>22</v>
      </c>
      <c r="C5509" t="s">
        <v>5127</v>
      </c>
    </row>
    <row r="5510" spans="1:5" x14ac:dyDescent="0.25">
      <c r="A5510" t="s">
        <v>22</v>
      </c>
      <c r="B5510" t="s">
        <v>3056</v>
      </c>
      <c r="C5510" t="s">
        <v>3057</v>
      </c>
      <c r="D5510" t="s">
        <v>3058</v>
      </c>
      <c r="E5510">
        <v>-123.09559109999999</v>
      </c>
    </row>
    <row r="5511" spans="1:5" x14ac:dyDescent="0.25">
      <c r="A5511" t="s">
        <v>5128</v>
      </c>
      <c r="B5511" t="s">
        <v>2</v>
      </c>
      <c r="C5511" t="s">
        <v>5129</v>
      </c>
    </row>
    <row r="5512" spans="1:5" x14ac:dyDescent="0.25">
      <c r="A5512" t="s">
        <v>203</v>
      </c>
      <c r="B5512" t="s">
        <v>204</v>
      </c>
    </row>
    <row r="5514" spans="1:5" x14ac:dyDescent="0.25">
      <c r="A5514" t="s">
        <v>1989</v>
      </c>
    </row>
    <row r="5516" spans="1:5" x14ac:dyDescent="0.25">
      <c r="A5516" t="s">
        <v>2545</v>
      </c>
    </row>
    <row r="5517" spans="1:5" x14ac:dyDescent="0.25">
      <c r="A5517" t="s">
        <v>2546</v>
      </c>
    </row>
    <row r="5519" spans="1:5" x14ac:dyDescent="0.25">
      <c r="A5519" t="s">
        <v>206</v>
      </c>
    </row>
    <row r="5521" spans="1:5" x14ac:dyDescent="0.25">
      <c r="A5521" t="s">
        <v>1992</v>
      </c>
    </row>
    <row r="5522" spans="1:5" x14ac:dyDescent="0.25">
      <c r="A5522" t="s">
        <v>5130</v>
      </c>
    </row>
    <row r="5523" spans="1:5" x14ac:dyDescent="0.25">
      <c r="A5523" t="s">
        <v>629</v>
      </c>
    </row>
    <row r="5524" spans="1:5" x14ac:dyDescent="0.25">
      <c r="A5524" t="s">
        <v>22</v>
      </c>
      <c r="B5524" t="s">
        <v>5131</v>
      </c>
    </row>
    <row r="5525" spans="1:5" x14ac:dyDescent="0.25">
      <c r="A5525" t="s">
        <v>467</v>
      </c>
      <c r="B5525" t="s">
        <v>5132</v>
      </c>
      <c r="C5525" t="s">
        <v>1163</v>
      </c>
      <c r="D5525" t="s">
        <v>1164</v>
      </c>
      <c r="E5525">
        <v>-123.16063509999999</v>
      </c>
    </row>
    <row r="5526" spans="1:5" x14ac:dyDescent="0.25">
      <c r="A5526" t="s">
        <v>5133</v>
      </c>
      <c r="B5526" t="s">
        <v>2</v>
      </c>
      <c r="C5526" t="s">
        <v>5134</v>
      </c>
      <c r="D5526" t="s">
        <v>204</v>
      </c>
    </row>
    <row r="5528" spans="1:5" x14ac:dyDescent="0.25">
      <c r="A5528" t="s">
        <v>5135</v>
      </c>
    </row>
    <row r="5529" spans="1:5" x14ac:dyDescent="0.25">
      <c r="A5529" t="s">
        <v>2546</v>
      </c>
    </row>
    <row r="5531" spans="1:5" x14ac:dyDescent="0.25">
      <c r="A5531" t="s">
        <v>206</v>
      </c>
    </row>
    <row r="5534" spans="1:5" x14ac:dyDescent="0.25">
      <c r="A5534" t="s">
        <v>1992</v>
      </c>
    </row>
    <row r="5535" spans="1:5" x14ac:dyDescent="0.25">
      <c r="A5535" t="s">
        <v>5136</v>
      </c>
    </row>
    <row r="5536" spans="1:5" x14ac:dyDescent="0.25">
      <c r="A5536" t="s">
        <v>5137</v>
      </c>
    </row>
    <row r="5537" spans="1:5" x14ac:dyDescent="0.25">
      <c r="A5537" t="s">
        <v>361</v>
      </c>
      <c r="B5537" t="s">
        <v>5138</v>
      </c>
      <c r="C5537" t="s">
        <v>5139</v>
      </c>
      <c r="D5537" t="s">
        <v>5140</v>
      </c>
      <c r="E5537">
        <v>-123.0257189</v>
      </c>
    </row>
    <row r="5538" spans="1:5" x14ac:dyDescent="0.25">
      <c r="A5538" t="s">
        <v>5141</v>
      </c>
      <c r="B5538" t="s">
        <v>2</v>
      </c>
      <c r="C5538" t="s">
        <v>5142</v>
      </c>
      <c r="D5538" t="s">
        <v>204</v>
      </c>
    </row>
    <row r="5540" spans="1:5" x14ac:dyDescent="0.25">
      <c r="A5540" t="s">
        <v>1989</v>
      </c>
    </row>
    <row r="5541" spans="1:5" x14ac:dyDescent="0.25">
      <c r="A5541" t="s">
        <v>1991</v>
      </c>
    </row>
    <row r="5543" spans="1:5" x14ac:dyDescent="0.25">
      <c r="A5543" t="s">
        <v>206</v>
      </c>
    </row>
    <row r="5545" spans="1:5" x14ac:dyDescent="0.25">
      <c r="A5545" t="s">
        <v>1992</v>
      </c>
    </row>
    <row r="5546" spans="1:5" x14ac:dyDescent="0.25">
      <c r="A5546" t="s">
        <v>5143</v>
      </c>
    </row>
    <row r="5547" spans="1:5" x14ac:dyDescent="0.25">
      <c r="A5547" t="s">
        <v>84</v>
      </c>
      <c r="B5547" t="s">
        <v>5144</v>
      </c>
      <c r="C5547" t="s">
        <v>5145</v>
      </c>
      <c r="D5547" t="s">
        <v>5146</v>
      </c>
      <c r="E5547">
        <v>-123.1256453</v>
      </c>
    </row>
    <row r="5548" spans="1:5" x14ac:dyDescent="0.25">
      <c r="A5548" t="s">
        <v>5147</v>
      </c>
      <c r="B5548" t="s">
        <v>2</v>
      </c>
      <c r="C5548" t="s">
        <v>5148</v>
      </c>
    </row>
    <row r="5549" spans="1:5" x14ac:dyDescent="0.25">
      <c r="A5549" t="s">
        <v>22</v>
      </c>
      <c r="B5549" t="s">
        <v>5149</v>
      </c>
    </row>
    <row r="5550" spans="1:5" x14ac:dyDescent="0.25">
      <c r="A5550" t="s">
        <v>22</v>
      </c>
      <c r="B5550" t="s">
        <v>5150</v>
      </c>
      <c r="C5550" t="s">
        <v>5151</v>
      </c>
      <c r="D5550" t="s">
        <v>5152</v>
      </c>
      <c r="E5550">
        <v>-123.1115885</v>
      </c>
    </row>
    <row r="5551" spans="1:5" x14ac:dyDescent="0.25">
      <c r="A5551" t="s">
        <v>5153</v>
      </c>
      <c r="B5551" t="s">
        <v>2</v>
      </c>
      <c r="C5551" t="s">
        <v>5154</v>
      </c>
      <c r="D5551" t="s">
        <v>108</v>
      </c>
    </row>
    <row r="5553" spans="1:5" x14ac:dyDescent="0.25">
      <c r="A5553" t="s">
        <v>5155</v>
      </c>
    </row>
    <row r="5555" spans="1:5" x14ac:dyDescent="0.25">
      <c r="A5555" t="s">
        <v>5156</v>
      </c>
    </row>
    <row r="5556" spans="1:5" x14ac:dyDescent="0.25">
      <c r="A5556" t="s">
        <v>22</v>
      </c>
      <c r="B5556" t="s">
        <v>5157</v>
      </c>
    </row>
    <row r="5557" spans="1:5" x14ac:dyDescent="0.25">
      <c r="A5557" t="s">
        <v>361</v>
      </c>
      <c r="B5557" t="s">
        <v>5158</v>
      </c>
      <c r="C5557" t="s">
        <v>5159</v>
      </c>
      <c r="D5557" t="s">
        <v>5160</v>
      </c>
      <c r="E5557">
        <v>-123.06102370000001</v>
      </c>
    </row>
    <row r="5558" spans="1:5" x14ac:dyDescent="0.25">
      <c r="A5558" t="s">
        <v>5161</v>
      </c>
      <c r="B5558" t="s">
        <v>2</v>
      </c>
      <c r="C5558" t="s">
        <v>5162</v>
      </c>
      <c r="D5558" t="s">
        <v>204</v>
      </c>
    </row>
    <row r="5560" spans="1:5" x14ac:dyDescent="0.25">
      <c r="A5560" t="s">
        <v>5163</v>
      </c>
    </row>
    <row r="5562" spans="1:5" x14ac:dyDescent="0.25">
      <c r="A5562" t="s">
        <v>206</v>
      </c>
    </row>
    <row r="5564" spans="1:5" x14ac:dyDescent="0.25">
      <c r="A5564" t="s">
        <v>207</v>
      </c>
    </row>
    <row r="5565" spans="1:5" x14ac:dyDescent="0.25">
      <c r="A5565" t="s">
        <v>208</v>
      </c>
    </row>
    <row r="5566" spans="1:5" x14ac:dyDescent="0.25">
      <c r="A5566" t="s">
        <v>5164</v>
      </c>
    </row>
    <row r="5567" spans="1:5" x14ac:dyDescent="0.25">
      <c r="A5567" t="s">
        <v>22</v>
      </c>
      <c r="B5567" t="s">
        <v>5165</v>
      </c>
    </row>
    <row r="5568" spans="1:5" x14ac:dyDescent="0.25">
      <c r="A5568" t="s">
        <v>361</v>
      </c>
      <c r="B5568" t="s">
        <v>5166</v>
      </c>
      <c r="C5568" t="s">
        <v>5167</v>
      </c>
      <c r="D5568" t="s">
        <v>5168</v>
      </c>
      <c r="E5568">
        <v>-123.0558612</v>
      </c>
    </row>
    <row r="5569" spans="1:5" x14ac:dyDescent="0.25">
      <c r="A5569" t="s">
        <v>5169</v>
      </c>
      <c r="B5569" t="s">
        <v>2</v>
      </c>
      <c r="C5569" t="s">
        <v>5170</v>
      </c>
    </row>
    <row r="5571" spans="1:5" x14ac:dyDescent="0.25">
      <c r="A5571" t="s">
        <v>203</v>
      </c>
      <c r="B5571" t="s">
        <v>964</v>
      </c>
    </row>
    <row r="5573" spans="1:5" x14ac:dyDescent="0.25">
      <c r="A5573" t="s">
        <v>2054</v>
      </c>
    </row>
    <row r="5574" spans="1:5" x14ac:dyDescent="0.25">
      <c r="A5574" t="s">
        <v>5171</v>
      </c>
    </row>
    <row r="5575" spans="1:5" x14ac:dyDescent="0.25">
      <c r="A5575" t="s">
        <v>2222</v>
      </c>
    </row>
    <row r="5576" spans="1:5" x14ac:dyDescent="0.25">
      <c r="A5576" t="s">
        <v>939</v>
      </c>
      <c r="B5576" t="s">
        <v>5172</v>
      </c>
    </row>
    <row r="5577" spans="1:5" x14ac:dyDescent="0.25">
      <c r="A5577" t="s">
        <v>361</v>
      </c>
      <c r="B5577" t="s">
        <v>5173</v>
      </c>
      <c r="C5577" t="s">
        <v>3571</v>
      </c>
      <c r="D5577" t="s">
        <v>3572</v>
      </c>
      <c r="E5577">
        <v>-123.0798357</v>
      </c>
    </row>
    <row r="5578" spans="1:5" x14ac:dyDescent="0.25">
      <c r="A5578" t="s">
        <v>5174</v>
      </c>
      <c r="B5578" t="s">
        <v>2</v>
      </c>
      <c r="C5578" t="s">
        <v>5175</v>
      </c>
      <c r="D5578" t="s">
        <v>204</v>
      </c>
    </row>
    <row r="5580" spans="1:5" x14ac:dyDescent="0.25">
      <c r="A5580" t="s">
        <v>5176</v>
      </c>
    </row>
    <row r="5582" spans="1:5" x14ac:dyDescent="0.25">
      <c r="A5582" t="s">
        <v>206</v>
      </c>
    </row>
    <row r="5584" spans="1:5" x14ac:dyDescent="0.25">
      <c r="A5584" t="s">
        <v>207</v>
      </c>
    </row>
    <row r="5585" spans="1:7" x14ac:dyDescent="0.25">
      <c r="A5585" t="s">
        <v>208</v>
      </c>
    </row>
    <row r="5586" spans="1:7" x14ac:dyDescent="0.25">
      <c r="A5586" t="s">
        <v>5177</v>
      </c>
    </row>
    <row r="5587" spans="1:7" x14ac:dyDescent="0.25">
      <c r="A5587" t="s">
        <v>22</v>
      </c>
      <c r="B5587" t="s">
        <v>5178</v>
      </c>
    </row>
    <row r="5588" spans="1:7" x14ac:dyDescent="0.25">
      <c r="A5588" t="s">
        <v>361</v>
      </c>
      <c r="B5588" t="s">
        <v>5179</v>
      </c>
      <c r="C5588" t="s">
        <v>3014</v>
      </c>
      <c r="D5588" t="s">
        <v>3015</v>
      </c>
      <c r="E5588">
        <v>-123.0533843</v>
      </c>
    </row>
    <row r="5589" spans="1:7" x14ac:dyDescent="0.25">
      <c r="A5589" t="s">
        <v>5180</v>
      </c>
      <c r="B5589" t="s">
        <v>2</v>
      </c>
      <c r="C5589" t="s">
        <v>5181</v>
      </c>
      <c r="D5589">
        <v>202</v>
      </c>
      <c r="E5589" t="s">
        <v>5182</v>
      </c>
      <c r="F5589" t="s">
        <v>3000</v>
      </c>
      <c r="G5589" t="s">
        <v>171</v>
      </c>
    </row>
    <row r="5591" spans="1:7" x14ac:dyDescent="0.25">
      <c r="A5591" t="s">
        <v>182</v>
      </c>
    </row>
    <row r="5593" spans="1:7" x14ac:dyDescent="0.25">
      <c r="A5593" t="s">
        <v>5183</v>
      </c>
    </row>
    <row r="5594" spans="1:7" x14ac:dyDescent="0.25">
      <c r="A5594" t="s">
        <v>5184</v>
      </c>
    </row>
    <row r="5595" spans="1:7" x14ac:dyDescent="0.25">
      <c r="A5595" t="s">
        <v>5185</v>
      </c>
      <c r="B5595" t="s">
        <v>5186</v>
      </c>
    </row>
    <row r="5596" spans="1:7" x14ac:dyDescent="0.25">
      <c r="A5596" t="s">
        <v>5187</v>
      </c>
      <c r="B5596" t="s">
        <v>5188</v>
      </c>
    </row>
    <row r="5597" spans="1:7" x14ac:dyDescent="0.25">
      <c r="A5597" t="s">
        <v>5189</v>
      </c>
    </row>
    <row r="5599" spans="1:7" x14ac:dyDescent="0.25">
      <c r="A5599" t="s">
        <v>340</v>
      </c>
    </row>
    <row r="5600" spans="1:7" x14ac:dyDescent="0.25">
      <c r="A5600" t="s">
        <v>341</v>
      </c>
    </row>
    <row r="5601" spans="1:6" x14ac:dyDescent="0.25">
      <c r="A5601" t="s">
        <v>3529</v>
      </c>
    </row>
    <row r="5602" spans="1:6" x14ac:dyDescent="0.25">
      <c r="A5602" t="s">
        <v>5190</v>
      </c>
    </row>
    <row r="5603" spans="1:6" x14ac:dyDescent="0.25">
      <c r="A5603" t="s">
        <v>5191</v>
      </c>
    </row>
    <row r="5605" spans="1:6" x14ac:dyDescent="0.25">
      <c r="A5605" t="s">
        <v>3532</v>
      </c>
    </row>
    <row r="5606" spans="1:6" x14ac:dyDescent="0.25">
      <c r="A5606" t="s">
        <v>5192</v>
      </c>
    </row>
    <row r="5607" spans="1:6" x14ac:dyDescent="0.25">
      <c r="A5607" t="s">
        <v>5193</v>
      </c>
    </row>
    <row r="5609" spans="1:6" x14ac:dyDescent="0.25">
      <c r="A5609" t="s">
        <v>5194</v>
      </c>
    </row>
    <row r="5611" spans="1:6" x14ac:dyDescent="0.25">
      <c r="A5611" t="s">
        <v>5195</v>
      </c>
    </row>
    <row r="5612" spans="1:6" x14ac:dyDescent="0.25">
      <c r="A5612" t="s">
        <v>22</v>
      </c>
      <c r="B5612" t="s">
        <v>5196</v>
      </c>
    </row>
    <row r="5613" spans="1:6" x14ac:dyDescent="0.25">
      <c r="A5613" t="s">
        <v>22</v>
      </c>
      <c r="B5613" t="s">
        <v>5197</v>
      </c>
      <c r="C5613" t="s">
        <v>4394</v>
      </c>
      <c r="D5613" t="s">
        <v>4395</v>
      </c>
      <c r="E5613">
        <v>-123.0686697</v>
      </c>
    </row>
    <row r="5614" spans="1:6" x14ac:dyDescent="0.25">
      <c r="A5614" t="s">
        <v>5198</v>
      </c>
      <c r="B5614" t="s">
        <v>2</v>
      </c>
      <c r="C5614" t="s">
        <v>5199</v>
      </c>
      <c r="D5614" t="s">
        <v>5200</v>
      </c>
      <c r="E5614" t="s">
        <v>2692</v>
      </c>
      <c r="F5614" t="s">
        <v>235</v>
      </c>
    </row>
    <row r="5616" spans="1:6" x14ac:dyDescent="0.25">
      <c r="A5616" t="s">
        <v>2211</v>
      </c>
    </row>
    <row r="5617" spans="1:2" x14ac:dyDescent="0.25">
      <c r="A5617" t="s">
        <v>173</v>
      </c>
    </row>
    <row r="5618" spans="1:2" x14ac:dyDescent="0.25">
      <c r="A5618" t="s">
        <v>238</v>
      </c>
    </row>
    <row r="5619" spans="1:2" x14ac:dyDescent="0.25">
      <c r="A5619" t="s">
        <v>5201</v>
      </c>
    </row>
    <row r="5620" spans="1:2" x14ac:dyDescent="0.25">
      <c r="A5620" t="s">
        <v>2041</v>
      </c>
    </row>
    <row r="5621" spans="1:2" x14ac:dyDescent="0.25">
      <c r="A5621" t="s">
        <v>5202</v>
      </c>
    </row>
    <row r="5622" spans="1:2" x14ac:dyDescent="0.25">
      <c r="A5622" t="s">
        <v>5203</v>
      </c>
    </row>
    <row r="5624" spans="1:2" x14ac:dyDescent="0.25">
      <c r="A5624" t="s">
        <v>243</v>
      </c>
      <c r="B5624" t="s">
        <v>244</v>
      </c>
    </row>
    <row r="5626" spans="1:2" x14ac:dyDescent="0.25">
      <c r="A5626" t="s">
        <v>183</v>
      </c>
    </row>
    <row r="5628" spans="1:2" x14ac:dyDescent="0.25">
      <c r="A5628" t="s">
        <v>2219</v>
      </c>
    </row>
    <row r="5629" spans="1:2" x14ac:dyDescent="0.25">
      <c r="A5629" t="s">
        <v>2220</v>
      </c>
    </row>
    <row r="5631" spans="1:2" x14ac:dyDescent="0.25">
      <c r="A5631" t="s">
        <v>707</v>
      </c>
    </row>
    <row r="5633" spans="1:5" x14ac:dyDescent="0.25">
      <c r="A5633" t="s">
        <v>248</v>
      </c>
    </row>
    <row r="5635" spans="1:5" x14ac:dyDescent="0.25">
      <c r="A5635" t="s">
        <v>5204</v>
      </c>
    </row>
    <row r="5637" spans="1:5" x14ac:dyDescent="0.25">
      <c r="A5637" t="s">
        <v>2221</v>
      </c>
    </row>
    <row r="5638" spans="1:5" x14ac:dyDescent="0.25">
      <c r="A5638" t="s">
        <v>2222</v>
      </c>
    </row>
    <row r="5639" spans="1:5" x14ac:dyDescent="0.25">
      <c r="A5639" t="s">
        <v>939</v>
      </c>
      <c r="B5639" t="s">
        <v>5205</v>
      </c>
    </row>
    <row r="5640" spans="1:5" x14ac:dyDescent="0.25">
      <c r="A5640" t="s">
        <v>226</v>
      </c>
      <c r="B5640" t="s">
        <v>5206</v>
      </c>
      <c r="C5640" t="s">
        <v>5207</v>
      </c>
      <c r="D5640" t="s">
        <v>5208</v>
      </c>
      <c r="E5640">
        <v>-123.1643854</v>
      </c>
    </row>
    <row r="5641" spans="1:5" x14ac:dyDescent="0.25">
      <c r="A5641" t="s">
        <v>5209</v>
      </c>
      <c r="B5641" t="s">
        <v>2</v>
      </c>
      <c r="C5641" t="s">
        <v>5210</v>
      </c>
      <c r="D5641" t="s">
        <v>204</v>
      </c>
    </row>
    <row r="5643" spans="1:5" x14ac:dyDescent="0.25">
      <c r="A5643" t="s">
        <v>5211</v>
      </c>
    </row>
    <row r="5645" spans="1:5" x14ac:dyDescent="0.25">
      <c r="A5645" t="s">
        <v>206</v>
      </c>
    </row>
    <row r="5647" spans="1:5" x14ac:dyDescent="0.25">
      <c r="A5647" t="s">
        <v>284</v>
      </c>
    </row>
    <row r="5648" spans="1:5" x14ac:dyDescent="0.25">
      <c r="A5648" t="s">
        <v>5212</v>
      </c>
    </row>
    <row r="5649" spans="1:5" x14ac:dyDescent="0.25">
      <c r="A5649" t="s">
        <v>22</v>
      </c>
      <c r="B5649" t="s">
        <v>5213</v>
      </c>
      <c r="C5649" t="s">
        <v>1393</v>
      </c>
      <c r="D5649" t="s">
        <v>1394</v>
      </c>
      <c r="E5649">
        <v>-123.18612640000001</v>
      </c>
    </row>
    <row r="5650" spans="1:5" x14ac:dyDescent="0.25">
      <c r="A5650" t="s">
        <v>5214</v>
      </c>
      <c r="B5650" t="s">
        <v>2</v>
      </c>
      <c r="C5650" t="s">
        <v>5215</v>
      </c>
      <c r="D5650" t="s">
        <v>108</v>
      </c>
    </row>
    <row r="5652" spans="1:5" x14ac:dyDescent="0.25">
      <c r="A5652" t="s">
        <v>4374</v>
      </c>
    </row>
    <row r="5654" spans="1:5" x14ac:dyDescent="0.25">
      <c r="A5654" t="s">
        <v>5216</v>
      </c>
    </row>
    <row r="5655" spans="1:5" x14ac:dyDescent="0.25">
      <c r="A5655" t="s">
        <v>5217</v>
      </c>
    </row>
    <row r="5656" spans="1:5" x14ac:dyDescent="0.25">
      <c r="A5656" t="s">
        <v>189</v>
      </c>
      <c r="B5656" t="s">
        <v>5218</v>
      </c>
      <c r="C5656" t="s">
        <v>5219</v>
      </c>
      <c r="D5656" t="s">
        <v>5220</v>
      </c>
      <c r="E5656">
        <v>-123.0508959</v>
      </c>
    </row>
    <row r="5657" spans="1:5" x14ac:dyDescent="0.25">
      <c r="A5657" t="s">
        <v>5221</v>
      </c>
      <c r="B5657" t="s">
        <v>2</v>
      </c>
      <c r="C5657" t="s">
        <v>5222</v>
      </c>
      <c r="D5657" t="s">
        <v>964</v>
      </c>
    </row>
    <row r="5659" spans="1:5" x14ac:dyDescent="0.25">
      <c r="A5659" t="s">
        <v>5223</v>
      </c>
    </row>
    <row r="5660" spans="1:5" x14ac:dyDescent="0.25">
      <c r="A5660" t="s">
        <v>22</v>
      </c>
      <c r="B5660" t="s">
        <v>5224</v>
      </c>
      <c r="C5660" t="s">
        <v>5036</v>
      </c>
      <c r="D5660" t="s">
        <v>5037</v>
      </c>
      <c r="E5660">
        <v>-123.04571319999999</v>
      </c>
    </row>
    <row r="5661" spans="1:5" x14ac:dyDescent="0.25">
      <c r="A5661" t="s">
        <v>5225</v>
      </c>
      <c r="B5661" t="s">
        <v>2</v>
      </c>
      <c r="C5661" t="s">
        <v>5226</v>
      </c>
      <c r="D5661" t="s">
        <v>964</v>
      </c>
    </row>
    <row r="5663" spans="1:5" x14ac:dyDescent="0.25">
      <c r="A5663" t="s">
        <v>5227</v>
      </c>
    </row>
    <row r="5664" spans="1:5" x14ac:dyDescent="0.25">
      <c r="A5664" t="s">
        <v>123</v>
      </c>
      <c r="B5664" t="s">
        <v>5228</v>
      </c>
      <c r="C5664" t="s">
        <v>2527</v>
      </c>
      <c r="D5664" t="s">
        <v>2528</v>
      </c>
      <c r="E5664">
        <v>-123.10553109999999</v>
      </c>
    </row>
    <row r="5665" spans="1:6" x14ac:dyDescent="0.25">
      <c r="A5665" t="s">
        <v>5229</v>
      </c>
      <c r="B5665" t="s">
        <v>2</v>
      </c>
      <c r="C5665" t="s">
        <v>5230</v>
      </c>
      <c r="D5665" t="s">
        <v>204</v>
      </c>
    </row>
    <row r="5667" spans="1:6" x14ac:dyDescent="0.25">
      <c r="A5667" t="s">
        <v>5231</v>
      </c>
    </row>
    <row r="5669" spans="1:6" x14ac:dyDescent="0.25">
      <c r="A5669" t="s">
        <v>206</v>
      </c>
    </row>
    <row r="5671" spans="1:6" x14ac:dyDescent="0.25">
      <c r="A5671" t="s">
        <v>207</v>
      </c>
    </row>
    <row r="5672" spans="1:6" x14ac:dyDescent="0.25">
      <c r="A5672" t="s">
        <v>208</v>
      </c>
    </row>
    <row r="5673" spans="1:6" x14ac:dyDescent="0.25">
      <c r="A5673" t="s">
        <v>5232</v>
      </c>
    </row>
    <row r="5674" spans="1:6" x14ac:dyDescent="0.25">
      <c r="A5674" t="s">
        <v>123</v>
      </c>
      <c r="B5674" t="s">
        <v>5233</v>
      </c>
      <c r="C5674" t="s">
        <v>5080</v>
      </c>
      <c r="D5674" t="s">
        <v>5081</v>
      </c>
      <c r="E5674">
        <v>-123.0604529</v>
      </c>
    </row>
    <row r="5675" spans="1:6" x14ac:dyDescent="0.25">
      <c r="A5675" t="s">
        <v>5234</v>
      </c>
      <c r="B5675" t="s">
        <v>2</v>
      </c>
      <c r="C5675" t="s">
        <v>5235</v>
      </c>
      <c r="D5675" t="s">
        <v>108</v>
      </c>
    </row>
    <row r="5677" spans="1:6" x14ac:dyDescent="0.25">
      <c r="A5677" t="s">
        <v>5236</v>
      </c>
      <c r="B5677" t="s">
        <v>5237</v>
      </c>
      <c r="C5677" t="s">
        <v>5238</v>
      </c>
    </row>
    <row r="5678" spans="1:6" x14ac:dyDescent="0.25">
      <c r="A5678" t="s">
        <v>22</v>
      </c>
      <c r="B5678" t="s">
        <v>5239</v>
      </c>
    </row>
    <row r="5679" spans="1:6" x14ac:dyDescent="0.25">
      <c r="A5679" t="s">
        <v>22</v>
      </c>
      <c r="B5679" t="s">
        <v>5240</v>
      </c>
      <c r="C5679" t="s">
        <v>5241</v>
      </c>
      <c r="D5679" t="s">
        <v>5242</v>
      </c>
      <c r="E5679">
        <v>-123.05462850000001</v>
      </c>
    </row>
    <row r="5680" spans="1:6" x14ac:dyDescent="0.25">
      <c r="A5680" t="s">
        <v>5243</v>
      </c>
      <c r="B5680" t="s">
        <v>2</v>
      </c>
      <c r="C5680" t="s">
        <v>5244</v>
      </c>
      <c r="D5680" t="s">
        <v>5245</v>
      </c>
      <c r="E5680" t="s">
        <v>330</v>
      </c>
      <c r="F5680" t="s">
        <v>171</v>
      </c>
    </row>
    <row r="5682" spans="1:10" x14ac:dyDescent="0.25">
      <c r="A5682" t="s">
        <v>5246</v>
      </c>
    </row>
    <row r="5683" spans="1:10" x14ac:dyDescent="0.25">
      <c r="A5683" t="s">
        <v>5247</v>
      </c>
    </row>
    <row r="5684" spans="1:10" x14ac:dyDescent="0.25">
      <c r="A5684" t="s">
        <v>5248</v>
      </c>
    </row>
    <row r="5685" spans="1:10" x14ac:dyDescent="0.25">
      <c r="A5685" t="s">
        <v>5249</v>
      </c>
    </row>
    <row r="5687" spans="1:10" x14ac:dyDescent="0.25">
      <c r="A5687" t="s">
        <v>2694</v>
      </c>
    </row>
    <row r="5689" spans="1:10" x14ac:dyDescent="0.25">
      <c r="A5689" t="s">
        <v>5250</v>
      </c>
    </row>
    <row r="5690" spans="1:10" x14ac:dyDescent="0.25">
      <c r="A5690" t="s">
        <v>64</v>
      </c>
      <c r="B5690" t="s">
        <v>5251</v>
      </c>
    </row>
    <row r="5691" spans="1:10" x14ac:dyDescent="0.25">
      <c r="A5691" t="s">
        <v>22</v>
      </c>
      <c r="B5691" t="s">
        <v>5252</v>
      </c>
      <c r="C5691" t="s">
        <v>4355</v>
      </c>
      <c r="D5691" t="s">
        <v>4356</v>
      </c>
      <c r="E5691">
        <v>-123.03413209999999</v>
      </c>
    </row>
    <row r="5692" spans="1:10" x14ac:dyDescent="0.25">
      <c r="A5692" t="s">
        <v>5253</v>
      </c>
      <c r="B5692" t="s">
        <v>2</v>
      </c>
      <c r="C5692" t="s">
        <v>5254</v>
      </c>
    </row>
    <row r="5694" spans="1:10" x14ac:dyDescent="0.25">
      <c r="A5694" t="s">
        <v>5255</v>
      </c>
    </row>
    <row r="5696" spans="1:10" x14ac:dyDescent="0.25">
      <c r="A5696" t="s">
        <v>5256</v>
      </c>
      <c r="B5696" t="s">
        <v>5257</v>
      </c>
      <c r="C5696" t="s">
        <v>52</v>
      </c>
      <c r="D5696" t="s">
        <v>5258</v>
      </c>
      <c r="E5696" t="s">
        <v>779</v>
      </c>
      <c r="F5696" t="s">
        <v>567</v>
      </c>
      <c r="G5696" t="s">
        <v>1669</v>
      </c>
      <c r="H5696" t="s">
        <v>570</v>
      </c>
      <c r="I5696" t="s">
        <v>780</v>
      </c>
      <c r="J5696" t="s">
        <v>781</v>
      </c>
    </row>
    <row r="5698" spans="1:5" x14ac:dyDescent="0.25">
      <c r="A5698" t="s">
        <v>5259</v>
      </c>
    </row>
    <row r="5700" spans="1:5" x14ac:dyDescent="0.25">
      <c r="A5700" t="s">
        <v>783</v>
      </c>
    </row>
    <row r="5701" spans="1:5" x14ac:dyDescent="0.25">
      <c r="A5701" t="s">
        <v>784</v>
      </c>
      <c r="B5701" t="s">
        <v>785</v>
      </c>
      <c r="C5701" t="s">
        <v>5260</v>
      </c>
      <c r="D5701" t="s">
        <v>787</v>
      </c>
      <c r="E5701" t="s">
        <v>788</v>
      </c>
    </row>
    <row r="5702" spans="1:5" x14ac:dyDescent="0.25">
      <c r="A5702" t="s">
        <v>789</v>
      </c>
      <c r="B5702" t="s">
        <v>5261</v>
      </c>
      <c r="C5702" t="s">
        <v>20</v>
      </c>
      <c r="D5702" t="s">
        <v>5262</v>
      </c>
    </row>
    <row r="5704" spans="1:5" x14ac:dyDescent="0.25">
      <c r="A5704" t="s">
        <v>5263</v>
      </c>
    </row>
    <row r="5706" spans="1:5" x14ac:dyDescent="0.25">
      <c r="A5706" t="s">
        <v>5264</v>
      </c>
    </row>
    <row r="5708" spans="1:5" x14ac:dyDescent="0.25">
      <c r="A5708" t="s">
        <v>98</v>
      </c>
      <c r="B5708" t="s">
        <v>99</v>
      </c>
      <c r="C5708" t="s">
        <v>100</v>
      </c>
      <c r="D5708" t="s">
        <v>101</v>
      </c>
      <c r="E5708" t="s">
        <v>5265</v>
      </c>
    </row>
    <row r="5709" spans="1:5" x14ac:dyDescent="0.25">
      <c r="A5709" t="s">
        <v>22</v>
      </c>
      <c r="B5709" t="s">
        <v>3362</v>
      </c>
    </row>
    <row r="5710" spans="1:5" x14ac:dyDescent="0.25">
      <c r="A5710" t="s">
        <v>3363</v>
      </c>
    </row>
    <row r="5711" spans="1:5" x14ac:dyDescent="0.25">
      <c r="A5711" t="s">
        <v>22</v>
      </c>
      <c r="B5711" t="s">
        <v>5266</v>
      </c>
      <c r="C5711" t="s">
        <v>5267</v>
      </c>
      <c r="D5711" t="s">
        <v>5268</v>
      </c>
      <c r="E5711">
        <v>-123.1247734</v>
      </c>
    </row>
    <row r="5712" spans="1:5" x14ac:dyDescent="0.25">
      <c r="A5712" t="s">
        <v>5269</v>
      </c>
      <c r="B5712" t="s">
        <v>2</v>
      </c>
      <c r="C5712" t="s">
        <v>5270</v>
      </c>
    </row>
    <row r="5714" spans="1:6" x14ac:dyDescent="0.25">
      <c r="A5714" t="s">
        <v>203</v>
      </c>
      <c r="B5714" t="s">
        <v>964</v>
      </c>
    </row>
    <row r="5716" spans="1:6" x14ac:dyDescent="0.25">
      <c r="A5716" t="s">
        <v>2054</v>
      </c>
    </row>
    <row r="5717" spans="1:6" x14ac:dyDescent="0.25">
      <c r="A5717" t="s">
        <v>5271</v>
      </c>
    </row>
    <row r="5718" spans="1:6" x14ac:dyDescent="0.25">
      <c r="A5718" t="s">
        <v>251</v>
      </c>
      <c r="B5718" t="s">
        <v>5272</v>
      </c>
      <c r="C5718" t="s">
        <v>1517</v>
      </c>
      <c r="D5718" t="s">
        <v>1518</v>
      </c>
      <c r="E5718">
        <v>-123.049198</v>
      </c>
    </row>
    <row r="5719" spans="1:6" x14ac:dyDescent="0.25">
      <c r="A5719" t="s">
        <v>5273</v>
      </c>
      <c r="B5719" t="s">
        <v>2</v>
      </c>
      <c r="C5719" t="s">
        <v>5274</v>
      </c>
      <c r="D5719" t="s">
        <v>5275</v>
      </c>
      <c r="E5719" t="s">
        <v>234</v>
      </c>
      <c r="F5719" t="s">
        <v>235</v>
      </c>
    </row>
    <row r="5721" spans="1:6" x14ac:dyDescent="0.25">
      <c r="A5721" t="s">
        <v>237</v>
      </c>
    </row>
    <row r="5722" spans="1:6" x14ac:dyDescent="0.25">
      <c r="A5722" t="s">
        <v>173</v>
      </c>
    </row>
    <row r="5723" spans="1:6" x14ac:dyDescent="0.25">
      <c r="A5723" t="s">
        <v>5276</v>
      </c>
    </row>
    <row r="5724" spans="1:6" x14ac:dyDescent="0.25">
      <c r="A5724" t="s">
        <v>2213</v>
      </c>
      <c r="B5724" t="s">
        <v>5277</v>
      </c>
    </row>
    <row r="5725" spans="1:6" x14ac:dyDescent="0.25">
      <c r="A5725" t="s">
        <v>5278</v>
      </c>
    </row>
    <row r="5726" spans="1:6" x14ac:dyDescent="0.25">
      <c r="A5726" t="s">
        <v>5279</v>
      </c>
    </row>
    <row r="5727" spans="1:6" x14ac:dyDescent="0.25">
      <c r="A5727" t="s">
        <v>5280</v>
      </c>
    </row>
    <row r="5729" spans="1:5" x14ac:dyDescent="0.25">
      <c r="A5729" t="s">
        <v>243</v>
      </c>
      <c r="B5729" t="s">
        <v>244</v>
      </c>
    </row>
    <row r="5731" spans="1:5" x14ac:dyDescent="0.25">
      <c r="A5731" t="s">
        <v>183</v>
      </c>
    </row>
    <row r="5732" spans="1:5" x14ac:dyDescent="0.25">
      <c r="A5732" t="s">
        <v>5281</v>
      </c>
    </row>
    <row r="5733" spans="1:5" x14ac:dyDescent="0.25">
      <c r="A5733" t="s">
        <v>5282</v>
      </c>
    </row>
    <row r="5735" spans="1:5" x14ac:dyDescent="0.25">
      <c r="A5735" t="s">
        <v>247</v>
      </c>
    </row>
    <row r="5737" spans="1:5" x14ac:dyDescent="0.25">
      <c r="A5737" t="s">
        <v>248</v>
      </c>
    </row>
    <row r="5739" spans="1:5" x14ac:dyDescent="0.25">
      <c r="A5739" t="s">
        <v>5283</v>
      </c>
    </row>
    <row r="5741" spans="1:5" x14ac:dyDescent="0.25">
      <c r="A5741" t="s">
        <v>5284</v>
      </c>
    </row>
    <row r="5742" spans="1:5" x14ac:dyDescent="0.25">
      <c r="A5742" t="s">
        <v>5285</v>
      </c>
    </row>
    <row r="5743" spans="1:5" x14ac:dyDescent="0.25">
      <c r="A5743" t="s">
        <v>694</v>
      </c>
      <c r="B5743" t="s">
        <v>5286</v>
      </c>
    </row>
    <row r="5744" spans="1:5" x14ac:dyDescent="0.25">
      <c r="A5744" t="s">
        <v>22</v>
      </c>
      <c r="B5744" t="s">
        <v>5287</v>
      </c>
      <c r="C5744" t="s">
        <v>5288</v>
      </c>
      <c r="D5744" t="s">
        <v>5289</v>
      </c>
      <c r="E5744">
        <v>-123.177924</v>
      </c>
    </row>
    <row r="5745" spans="1:5" x14ac:dyDescent="0.25">
      <c r="A5745" t="s">
        <v>5290</v>
      </c>
      <c r="B5745" t="s">
        <v>2</v>
      </c>
      <c r="C5745" t="s">
        <v>5291</v>
      </c>
      <c r="D5745">
        <v>47</v>
      </c>
      <c r="E5745" t="s">
        <v>5292</v>
      </c>
    </row>
    <row r="5747" spans="1:5" x14ac:dyDescent="0.25">
      <c r="A5747" t="s">
        <v>5293</v>
      </c>
    </row>
    <row r="5749" spans="1:5" x14ac:dyDescent="0.25">
      <c r="A5749" t="s">
        <v>5294</v>
      </c>
    </row>
    <row r="5750" spans="1:5" x14ac:dyDescent="0.25">
      <c r="A5750" t="s">
        <v>5295</v>
      </c>
    </row>
    <row r="5751" spans="1:5" x14ac:dyDescent="0.25">
      <c r="A5751" t="s">
        <v>5296</v>
      </c>
    </row>
    <row r="5752" spans="1:5" x14ac:dyDescent="0.25">
      <c r="A5752" t="s">
        <v>5297</v>
      </c>
    </row>
    <row r="5753" spans="1:5" x14ac:dyDescent="0.25">
      <c r="A5753" t="s">
        <v>5298</v>
      </c>
      <c r="B5753" t="s">
        <v>3004</v>
      </c>
    </row>
    <row r="5754" spans="1:5" x14ac:dyDescent="0.25">
      <c r="A5754" t="s">
        <v>5299</v>
      </c>
    </row>
    <row r="5756" spans="1:5" x14ac:dyDescent="0.25">
      <c r="A5756" t="s">
        <v>2694</v>
      </c>
    </row>
    <row r="5758" spans="1:5" x14ac:dyDescent="0.25">
      <c r="A5758" t="s">
        <v>247</v>
      </c>
    </row>
    <row r="5760" spans="1:5" x14ac:dyDescent="0.25">
      <c r="A5760" t="s">
        <v>5300</v>
      </c>
    </row>
    <row r="5761" spans="1:5" x14ac:dyDescent="0.25">
      <c r="A5761" t="s">
        <v>1975</v>
      </c>
    </row>
    <row r="5762" spans="1:5" x14ac:dyDescent="0.25">
      <c r="A5762" t="s">
        <v>1976</v>
      </c>
      <c r="B5762" t="s">
        <v>5301</v>
      </c>
    </row>
    <row r="5763" spans="1:5" x14ac:dyDescent="0.25">
      <c r="A5763" t="s">
        <v>22</v>
      </c>
      <c r="B5763" t="s">
        <v>5302</v>
      </c>
      <c r="C5763" t="s">
        <v>5303</v>
      </c>
      <c r="D5763" t="s">
        <v>5304</v>
      </c>
      <c r="E5763">
        <v>-123.10758869999999</v>
      </c>
    </row>
    <row r="5764" spans="1:5" x14ac:dyDescent="0.25">
      <c r="A5764" t="s">
        <v>5305</v>
      </c>
      <c r="B5764" t="s">
        <v>2</v>
      </c>
      <c r="C5764" t="s">
        <v>5306</v>
      </c>
      <c r="D5764" t="s">
        <v>204</v>
      </c>
    </row>
    <row r="5766" spans="1:5" x14ac:dyDescent="0.25">
      <c r="A5766" t="s">
        <v>1990</v>
      </c>
    </row>
    <row r="5767" spans="1:5" x14ac:dyDescent="0.25">
      <c r="A5767" t="s">
        <v>5307</v>
      </c>
    </row>
    <row r="5768" spans="1:5" x14ac:dyDescent="0.25">
      <c r="A5768" t="s">
        <v>22</v>
      </c>
      <c r="B5768" t="s">
        <v>3438</v>
      </c>
    </row>
    <row r="5769" spans="1:5" x14ac:dyDescent="0.25">
      <c r="A5769" t="s">
        <v>22</v>
      </c>
      <c r="B5769" t="s">
        <v>5308</v>
      </c>
      <c r="C5769" t="s">
        <v>5309</v>
      </c>
      <c r="D5769" t="s">
        <v>5310</v>
      </c>
      <c r="E5769">
        <v>-123.1497711</v>
      </c>
    </row>
    <row r="5770" spans="1:5" x14ac:dyDescent="0.25">
      <c r="A5770" t="s">
        <v>5311</v>
      </c>
      <c r="B5770" t="s">
        <v>2</v>
      </c>
      <c r="C5770" t="s">
        <v>5312</v>
      </c>
      <c r="D5770" t="s">
        <v>5313</v>
      </c>
      <c r="E5770" t="s">
        <v>171</v>
      </c>
    </row>
    <row r="5772" spans="1:5" x14ac:dyDescent="0.25">
      <c r="A5772" t="s">
        <v>182</v>
      </c>
    </row>
    <row r="5774" spans="1:5" x14ac:dyDescent="0.25">
      <c r="A5774" t="s">
        <v>5314</v>
      </c>
    </row>
    <row r="5776" spans="1:5" x14ac:dyDescent="0.25">
      <c r="A5776" t="s">
        <v>2563</v>
      </c>
    </row>
    <row r="5777" spans="1:2" x14ac:dyDescent="0.25">
      <c r="A5777" t="s">
        <v>173</v>
      </c>
    </row>
    <row r="5778" spans="1:2" x14ac:dyDescent="0.25">
      <c r="A5778" t="s">
        <v>5315</v>
      </c>
    </row>
    <row r="5779" spans="1:2" x14ac:dyDescent="0.25">
      <c r="A5779" t="s">
        <v>5316</v>
      </c>
    </row>
    <row r="5780" spans="1:2" x14ac:dyDescent="0.25">
      <c r="A5780" t="s">
        <v>5317</v>
      </c>
    </row>
    <row r="5781" spans="1:2" x14ac:dyDescent="0.25">
      <c r="A5781" t="s">
        <v>5318</v>
      </c>
    </row>
    <row r="5783" spans="1:2" x14ac:dyDescent="0.25">
      <c r="A5783" t="s">
        <v>5319</v>
      </c>
    </row>
    <row r="5785" spans="1:2" x14ac:dyDescent="0.25">
      <c r="A5785" t="s">
        <v>3049</v>
      </c>
    </row>
    <row r="5786" spans="1:2" x14ac:dyDescent="0.25">
      <c r="A5786" t="s">
        <v>5320</v>
      </c>
    </row>
    <row r="5788" spans="1:2" x14ac:dyDescent="0.25">
      <c r="A5788" t="s">
        <v>707</v>
      </c>
    </row>
    <row r="5790" spans="1:2" x14ac:dyDescent="0.25">
      <c r="A5790" t="s">
        <v>2567</v>
      </c>
    </row>
    <row r="5791" spans="1:2" x14ac:dyDescent="0.25">
      <c r="A5791" t="s">
        <v>22</v>
      </c>
      <c r="B5791" t="s">
        <v>5321</v>
      </c>
    </row>
    <row r="5792" spans="1:2" x14ac:dyDescent="0.25">
      <c r="A5792" t="s">
        <v>2569</v>
      </c>
    </row>
    <row r="5793" spans="1:6" x14ac:dyDescent="0.25">
      <c r="A5793" t="s">
        <v>22</v>
      </c>
      <c r="B5793" t="s">
        <v>5322</v>
      </c>
      <c r="C5793" t="s">
        <v>3462</v>
      </c>
      <c r="D5793" t="s">
        <v>3463</v>
      </c>
      <c r="E5793">
        <v>-123.0678704</v>
      </c>
    </row>
    <row r="5794" spans="1:6" x14ac:dyDescent="0.25">
      <c r="A5794" t="s">
        <v>5323</v>
      </c>
      <c r="B5794" t="s">
        <v>2</v>
      </c>
      <c r="C5794" t="s">
        <v>5324</v>
      </c>
    </row>
    <row r="5796" spans="1:6" x14ac:dyDescent="0.25">
      <c r="A5796" t="s">
        <v>150</v>
      </c>
      <c r="B5796" t="s">
        <v>151</v>
      </c>
    </row>
    <row r="5798" spans="1:6" x14ac:dyDescent="0.25">
      <c r="A5798" t="s">
        <v>152</v>
      </c>
      <c r="B5798" t="s">
        <v>2714</v>
      </c>
    </row>
    <row r="5799" spans="1:6" x14ac:dyDescent="0.25">
      <c r="A5799" t="s">
        <v>22</v>
      </c>
      <c r="B5799" t="s">
        <v>5325</v>
      </c>
      <c r="C5799" t="s">
        <v>5326</v>
      </c>
      <c r="D5799" t="s">
        <v>5327</v>
      </c>
      <c r="E5799">
        <v>-123.08418039999999</v>
      </c>
    </row>
    <row r="5800" spans="1:6" x14ac:dyDescent="0.25">
      <c r="A5800" t="s">
        <v>5328</v>
      </c>
      <c r="B5800" t="s">
        <v>2</v>
      </c>
      <c r="C5800" t="s">
        <v>5329</v>
      </c>
      <c r="D5800" t="s">
        <v>863</v>
      </c>
    </row>
    <row r="5802" spans="1:6" x14ac:dyDescent="0.25">
      <c r="A5802" t="s">
        <v>206</v>
      </c>
    </row>
    <row r="5804" spans="1:6" x14ac:dyDescent="0.25">
      <c r="A5804" t="s">
        <v>5330</v>
      </c>
    </row>
    <row r="5805" spans="1:6" x14ac:dyDescent="0.25">
      <c r="A5805" t="s">
        <v>2644</v>
      </c>
      <c r="B5805" t="s">
        <v>5331</v>
      </c>
    </row>
    <row r="5806" spans="1:6" x14ac:dyDescent="0.25">
      <c r="A5806" t="s">
        <v>226</v>
      </c>
      <c r="B5806" t="s">
        <v>5332</v>
      </c>
      <c r="C5806" t="s">
        <v>5333</v>
      </c>
      <c r="D5806" t="s">
        <v>5334</v>
      </c>
      <c r="E5806">
        <v>-123.1711454</v>
      </c>
    </row>
    <row r="5807" spans="1:6" x14ac:dyDescent="0.25">
      <c r="A5807" t="s">
        <v>5335</v>
      </c>
      <c r="B5807" t="s">
        <v>2</v>
      </c>
      <c r="C5807" t="s">
        <v>5336</v>
      </c>
      <c r="D5807" t="s">
        <v>5337</v>
      </c>
      <c r="E5807" t="s">
        <v>436</v>
      </c>
      <c r="F5807" t="s">
        <v>235</v>
      </c>
    </row>
    <row r="5809" spans="1:2" x14ac:dyDescent="0.25">
      <c r="A5809" t="s">
        <v>2038</v>
      </c>
    </row>
    <row r="5810" spans="1:2" x14ac:dyDescent="0.25">
      <c r="A5810" t="s">
        <v>173</v>
      </c>
    </row>
    <row r="5811" spans="1:2" x14ac:dyDescent="0.25">
      <c r="A5811" t="s">
        <v>238</v>
      </c>
    </row>
    <row r="5812" spans="1:2" x14ac:dyDescent="0.25">
      <c r="A5812" t="s">
        <v>5338</v>
      </c>
    </row>
    <row r="5813" spans="1:2" x14ac:dyDescent="0.25">
      <c r="A5813" t="s">
        <v>5339</v>
      </c>
    </row>
    <row r="5814" spans="1:2" x14ac:dyDescent="0.25">
      <c r="A5814" t="s">
        <v>5340</v>
      </c>
    </row>
    <row r="5816" spans="1:2" x14ac:dyDescent="0.25">
      <c r="A5816" t="s">
        <v>243</v>
      </c>
      <c r="B5816" t="s">
        <v>244</v>
      </c>
    </row>
    <row r="5818" spans="1:2" x14ac:dyDescent="0.25">
      <c r="A5818" t="s">
        <v>183</v>
      </c>
    </row>
    <row r="5820" spans="1:2" x14ac:dyDescent="0.25">
      <c r="A5820" t="s">
        <v>2044</v>
      </c>
    </row>
    <row r="5821" spans="1:2" x14ac:dyDescent="0.25">
      <c r="A5821" t="s">
        <v>2045</v>
      </c>
    </row>
    <row r="5822" spans="1:2" x14ac:dyDescent="0.25">
      <c r="A5822" t="s">
        <v>2046</v>
      </c>
    </row>
    <row r="5824" spans="1:2" x14ac:dyDescent="0.25">
      <c r="A5824" t="s">
        <v>3226</v>
      </c>
    </row>
    <row r="5826" spans="1:5" x14ac:dyDescent="0.25">
      <c r="A5826" t="s">
        <v>248</v>
      </c>
    </row>
    <row r="5828" spans="1:5" x14ac:dyDescent="0.25">
      <c r="A5828" t="s">
        <v>5341</v>
      </c>
    </row>
    <row r="5830" spans="1:5" x14ac:dyDescent="0.25">
      <c r="A5830" t="s">
        <v>1158</v>
      </c>
    </row>
    <row r="5832" spans="1:5" x14ac:dyDescent="0.25">
      <c r="A5832" t="s">
        <v>5342</v>
      </c>
    </row>
    <row r="5833" spans="1:5" x14ac:dyDescent="0.25">
      <c r="A5833" t="s">
        <v>22</v>
      </c>
      <c r="B5833" t="s">
        <v>5343</v>
      </c>
      <c r="C5833" t="s">
        <v>2050</v>
      </c>
      <c r="D5833" t="s">
        <v>2051</v>
      </c>
      <c r="E5833">
        <v>-123.05423399999999</v>
      </c>
    </row>
    <row r="5834" spans="1:5" x14ac:dyDescent="0.25">
      <c r="A5834" t="s">
        <v>5344</v>
      </c>
      <c r="B5834" t="s">
        <v>2</v>
      </c>
      <c r="C5834" t="s">
        <v>5345</v>
      </c>
      <c r="D5834" t="s">
        <v>5346</v>
      </c>
      <c r="E5834" t="s">
        <v>5347</v>
      </c>
    </row>
    <row r="5836" spans="1:5" x14ac:dyDescent="0.25">
      <c r="A5836" t="s">
        <v>5348</v>
      </c>
    </row>
    <row r="5838" spans="1:5" x14ac:dyDescent="0.25">
      <c r="A5838" t="s">
        <v>5349</v>
      </c>
    </row>
    <row r="5839" spans="1:5" x14ac:dyDescent="0.25">
      <c r="A5839" t="s">
        <v>5350</v>
      </c>
      <c r="B5839" t="s">
        <v>5351</v>
      </c>
    </row>
    <row r="5841" spans="1:5" x14ac:dyDescent="0.25">
      <c r="A5841" t="s">
        <v>5352</v>
      </c>
    </row>
    <row r="5843" spans="1:5" x14ac:dyDescent="0.25">
      <c r="A5843" t="s">
        <v>5353</v>
      </c>
      <c r="B5843" t="s">
        <v>5354</v>
      </c>
    </row>
    <row r="5845" spans="1:5" x14ac:dyDescent="0.25">
      <c r="A5845" t="s">
        <v>639</v>
      </c>
    </row>
    <row r="5846" spans="1:5" x14ac:dyDescent="0.25">
      <c r="A5846" t="s">
        <v>5355</v>
      </c>
    </row>
    <row r="5847" spans="1:5" x14ac:dyDescent="0.25">
      <c r="A5847" t="s">
        <v>5356</v>
      </c>
    </row>
    <row r="5848" spans="1:5" x14ac:dyDescent="0.25">
      <c r="A5848" t="s">
        <v>5357</v>
      </c>
      <c r="B5848" t="s">
        <v>5358</v>
      </c>
      <c r="C5848" t="s">
        <v>5359</v>
      </c>
      <c r="D5848" t="s">
        <v>5360</v>
      </c>
    </row>
    <row r="5849" spans="1:5" x14ac:dyDescent="0.25">
      <c r="A5849" t="s">
        <v>5361</v>
      </c>
      <c r="B5849" t="s">
        <v>722</v>
      </c>
      <c r="C5849" t="s">
        <v>723</v>
      </c>
      <c r="D5849" t="s">
        <v>724</v>
      </c>
      <c r="E5849" t="s">
        <v>5362</v>
      </c>
    </row>
    <row r="5850" spans="1:5" x14ac:dyDescent="0.25">
      <c r="A5850" t="s">
        <v>5363</v>
      </c>
    </row>
    <row r="5851" spans="1:5" x14ac:dyDescent="0.25">
      <c r="A5851" t="s">
        <v>2460</v>
      </c>
      <c r="B5851" t="s">
        <v>5364</v>
      </c>
      <c r="C5851" t="s">
        <v>5365</v>
      </c>
      <c r="D5851" t="s">
        <v>5366</v>
      </c>
    </row>
    <row r="5852" spans="1:5" x14ac:dyDescent="0.25">
      <c r="A5852" t="s">
        <v>2460</v>
      </c>
      <c r="B5852" t="s">
        <v>5367</v>
      </c>
      <c r="C5852" t="s">
        <v>5368</v>
      </c>
      <c r="D5852" t="s">
        <v>5369</v>
      </c>
      <c r="E5852">
        <v>-123.1121249</v>
      </c>
    </row>
    <row r="5853" spans="1:5" x14ac:dyDescent="0.25">
      <c r="A5853" t="s">
        <v>5370</v>
      </c>
      <c r="B5853" t="s">
        <v>2</v>
      </c>
      <c r="C5853" t="s">
        <v>5371</v>
      </c>
    </row>
    <row r="5855" spans="1:5" x14ac:dyDescent="0.25">
      <c r="A5855" t="s">
        <v>5372</v>
      </c>
    </row>
    <row r="5856" spans="1:5" x14ac:dyDescent="0.25">
      <c r="A5856" t="s">
        <v>22</v>
      </c>
      <c r="B5856" t="s">
        <v>5373</v>
      </c>
    </row>
    <row r="5857" spans="1:6" x14ac:dyDescent="0.25">
      <c r="A5857" t="s">
        <v>2894</v>
      </c>
    </row>
    <row r="5858" spans="1:6" x14ac:dyDescent="0.25">
      <c r="A5858" t="s">
        <v>22</v>
      </c>
      <c r="B5858" t="s">
        <v>5374</v>
      </c>
      <c r="C5858" t="s">
        <v>5375</v>
      </c>
      <c r="D5858" t="s">
        <v>5376</v>
      </c>
      <c r="E5858">
        <v>-123.1774267</v>
      </c>
    </row>
    <row r="5859" spans="1:6" x14ac:dyDescent="0.25">
      <c r="A5859" t="s">
        <v>5377</v>
      </c>
      <c r="B5859" t="s">
        <v>2</v>
      </c>
      <c r="C5859" t="s">
        <v>5378</v>
      </c>
      <c r="D5859">
        <v>2021</v>
      </c>
    </row>
    <row r="5861" spans="1:6" x14ac:dyDescent="0.25">
      <c r="A5861" t="s">
        <v>5379</v>
      </c>
    </row>
    <row r="5862" spans="1:6" x14ac:dyDescent="0.25">
      <c r="A5862" t="s">
        <v>22</v>
      </c>
      <c r="B5862" t="s">
        <v>5380</v>
      </c>
      <c r="C5862" t="s">
        <v>5381</v>
      </c>
      <c r="D5862" t="s">
        <v>5382</v>
      </c>
      <c r="E5862">
        <v>-123.092646</v>
      </c>
    </row>
    <row r="5863" spans="1:6" x14ac:dyDescent="0.25">
      <c r="A5863" t="s">
        <v>5383</v>
      </c>
      <c r="B5863" t="s">
        <v>2</v>
      </c>
      <c r="C5863" t="s">
        <v>5384</v>
      </c>
      <c r="D5863" t="s">
        <v>5385</v>
      </c>
      <c r="E5863" t="s">
        <v>409</v>
      </c>
      <c r="F5863" t="s">
        <v>171</v>
      </c>
    </row>
    <row r="5865" spans="1:6" x14ac:dyDescent="0.25">
      <c r="A5865" t="s">
        <v>410</v>
      </c>
    </row>
    <row r="5867" spans="1:6" x14ac:dyDescent="0.25">
      <c r="A5867" t="s">
        <v>2114</v>
      </c>
    </row>
    <row r="5868" spans="1:6" x14ac:dyDescent="0.25">
      <c r="A5868" t="s">
        <v>335</v>
      </c>
    </row>
    <row r="5869" spans="1:6" x14ac:dyDescent="0.25">
      <c r="A5869" t="s">
        <v>455</v>
      </c>
    </row>
    <row r="5870" spans="1:6" x14ac:dyDescent="0.25">
      <c r="A5870" t="s">
        <v>5386</v>
      </c>
      <c r="B5870" t="s">
        <v>2116</v>
      </c>
    </row>
    <row r="5871" spans="1:6" x14ac:dyDescent="0.25">
      <c r="A5871" t="s">
        <v>2117</v>
      </c>
      <c r="B5871" t="s">
        <v>2118</v>
      </c>
    </row>
    <row r="5872" spans="1:6" x14ac:dyDescent="0.25">
      <c r="A5872" t="s">
        <v>5387</v>
      </c>
    </row>
    <row r="5874" spans="1:7" x14ac:dyDescent="0.25">
      <c r="A5874" t="s">
        <v>707</v>
      </c>
    </row>
    <row r="5875" spans="1:7" x14ac:dyDescent="0.25">
      <c r="A5875" t="s">
        <v>2524</v>
      </c>
    </row>
    <row r="5876" spans="1:7" x14ac:dyDescent="0.25">
      <c r="A5876" t="s">
        <v>5388</v>
      </c>
    </row>
    <row r="5877" spans="1:7" x14ac:dyDescent="0.25">
      <c r="A5877" t="s">
        <v>22</v>
      </c>
      <c r="B5877" t="s">
        <v>5389</v>
      </c>
    </row>
    <row r="5878" spans="1:7" x14ac:dyDescent="0.25">
      <c r="A5878" t="s">
        <v>2123</v>
      </c>
    </row>
    <row r="5879" spans="1:7" x14ac:dyDescent="0.25">
      <c r="A5879" t="s">
        <v>22</v>
      </c>
      <c r="B5879" t="s">
        <v>2124</v>
      </c>
      <c r="C5879" t="s">
        <v>2125</v>
      </c>
      <c r="D5879" t="s">
        <v>2126</v>
      </c>
      <c r="E5879">
        <v>-123.1345041</v>
      </c>
    </row>
    <row r="5880" spans="1:7" x14ac:dyDescent="0.25">
      <c r="A5880" t="s">
        <v>5390</v>
      </c>
      <c r="B5880" t="s">
        <v>2</v>
      </c>
      <c r="C5880" t="s">
        <v>5391</v>
      </c>
      <c r="D5880" t="s">
        <v>5392</v>
      </c>
      <c r="E5880" t="s">
        <v>5393</v>
      </c>
      <c r="F5880" t="s">
        <v>5394</v>
      </c>
      <c r="G5880" t="s">
        <v>235</v>
      </c>
    </row>
    <row r="5882" spans="1:7" x14ac:dyDescent="0.25">
      <c r="A5882" t="s">
        <v>5395</v>
      </c>
    </row>
    <row r="5884" spans="1:7" x14ac:dyDescent="0.25">
      <c r="A5884" t="s">
        <v>2163</v>
      </c>
    </row>
    <row r="5885" spans="1:7" x14ac:dyDescent="0.25">
      <c r="A5885" t="s">
        <v>173</v>
      </c>
    </row>
    <row r="5886" spans="1:7" x14ac:dyDescent="0.25">
      <c r="A5886" t="s">
        <v>5396</v>
      </c>
      <c r="B5886" t="s">
        <v>5397</v>
      </c>
    </row>
    <row r="5887" spans="1:7" x14ac:dyDescent="0.25">
      <c r="A5887" t="s">
        <v>5398</v>
      </c>
    </row>
    <row r="5888" spans="1:7" x14ac:dyDescent="0.25">
      <c r="A5888" t="s">
        <v>5399</v>
      </c>
    </row>
    <row r="5889" spans="1:5" x14ac:dyDescent="0.25">
      <c r="A5889" t="s">
        <v>5400</v>
      </c>
    </row>
    <row r="5890" spans="1:5" x14ac:dyDescent="0.25">
      <c r="A5890" t="s">
        <v>5401</v>
      </c>
    </row>
    <row r="5891" spans="1:5" x14ac:dyDescent="0.25">
      <c r="A5891" t="s">
        <v>5402</v>
      </c>
    </row>
    <row r="5893" spans="1:5" x14ac:dyDescent="0.25">
      <c r="A5893" t="s">
        <v>182</v>
      </c>
    </row>
    <row r="5895" spans="1:5" x14ac:dyDescent="0.25">
      <c r="A5895" t="s">
        <v>183</v>
      </c>
    </row>
    <row r="5897" spans="1:5" x14ac:dyDescent="0.25">
      <c r="A5897" t="s">
        <v>2169</v>
      </c>
    </row>
    <row r="5898" spans="1:5" x14ac:dyDescent="0.25">
      <c r="A5898" t="s">
        <v>2170</v>
      </c>
    </row>
    <row r="5900" spans="1:5" x14ac:dyDescent="0.25">
      <c r="A5900" t="s">
        <v>342</v>
      </c>
      <c r="B5900" t="s">
        <v>5403</v>
      </c>
    </row>
    <row r="5902" spans="1:5" x14ac:dyDescent="0.25">
      <c r="A5902" t="s">
        <v>2173</v>
      </c>
    </row>
    <row r="5903" spans="1:5" x14ac:dyDescent="0.25">
      <c r="A5903" t="s">
        <v>22</v>
      </c>
      <c r="B5903" t="s">
        <v>5404</v>
      </c>
      <c r="C5903" t="s">
        <v>5309</v>
      </c>
      <c r="D5903" t="s">
        <v>5310</v>
      </c>
      <c r="E5903">
        <v>-123.1497711</v>
      </c>
    </row>
    <row r="5904" spans="1:5" x14ac:dyDescent="0.25">
      <c r="A5904" t="s">
        <v>5405</v>
      </c>
      <c r="B5904" t="s">
        <v>2</v>
      </c>
      <c r="C5904" t="s">
        <v>5406</v>
      </c>
      <c r="D5904" t="s">
        <v>5407</v>
      </c>
      <c r="E5904" t="s">
        <v>171</v>
      </c>
    </row>
    <row r="5906" spans="1:2" x14ac:dyDescent="0.25">
      <c r="A5906" t="s">
        <v>5408</v>
      </c>
    </row>
    <row r="5907" spans="1:2" x14ac:dyDescent="0.25">
      <c r="A5907" t="s">
        <v>173</v>
      </c>
    </row>
    <row r="5908" spans="1:2" x14ac:dyDescent="0.25">
      <c r="A5908" t="s">
        <v>5409</v>
      </c>
      <c r="B5908" t="s">
        <v>5410</v>
      </c>
    </row>
    <row r="5909" spans="1:2" x14ac:dyDescent="0.25">
      <c r="A5909" t="s">
        <v>5411</v>
      </c>
    </row>
    <row r="5910" spans="1:2" x14ac:dyDescent="0.25">
      <c r="A5910" t="s">
        <v>5412</v>
      </c>
    </row>
    <row r="5911" spans="1:2" x14ac:dyDescent="0.25">
      <c r="A5911" t="s">
        <v>5413</v>
      </c>
    </row>
    <row r="5913" spans="1:2" x14ac:dyDescent="0.25">
      <c r="A5913" t="s">
        <v>182</v>
      </c>
    </row>
    <row r="5915" spans="1:2" x14ac:dyDescent="0.25">
      <c r="A5915" t="s">
        <v>183</v>
      </c>
    </row>
    <row r="5917" spans="1:2" x14ac:dyDescent="0.25">
      <c r="A5917" t="s">
        <v>5414</v>
      </c>
    </row>
    <row r="5918" spans="1:2" x14ac:dyDescent="0.25">
      <c r="A5918" t="s">
        <v>5415</v>
      </c>
    </row>
    <row r="5920" spans="1:2" x14ac:dyDescent="0.25">
      <c r="A5920" t="s">
        <v>247</v>
      </c>
    </row>
    <row r="5922" spans="1:5" x14ac:dyDescent="0.25">
      <c r="A5922" t="s">
        <v>2173</v>
      </c>
    </row>
    <row r="5923" spans="1:5" x14ac:dyDescent="0.25">
      <c r="A5923" t="s">
        <v>22</v>
      </c>
      <c r="B5923" t="s">
        <v>5416</v>
      </c>
      <c r="C5923" t="s">
        <v>3440</v>
      </c>
      <c r="D5923" t="s">
        <v>3441</v>
      </c>
      <c r="E5923">
        <v>-123.15005960000001</v>
      </c>
    </row>
    <row r="5924" spans="1:5" x14ac:dyDescent="0.25">
      <c r="A5924" t="s">
        <v>5417</v>
      </c>
      <c r="B5924" t="s">
        <v>2</v>
      </c>
      <c r="C5924" t="s">
        <v>5418</v>
      </c>
      <c r="D5924" t="s">
        <v>108</v>
      </c>
    </row>
    <row r="5926" spans="1:5" x14ac:dyDescent="0.25">
      <c r="A5926" t="s">
        <v>5419</v>
      </c>
    </row>
    <row r="5927" spans="1:5" x14ac:dyDescent="0.25">
      <c r="A5927" t="s">
        <v>251</v>
      </c>
      <c r="B5927" t="s">
        <v>5420</v>
      </c>
      <c r="C5927" t="s">
        <v>5421</v>
      </c>
      <c r="D5927" t="s">
        <v>5422</v>
      </c>
      <c r="E5927">
        <v>-123.0502731</v>
      </c>
    </row>
    <row r="5928" spans="1:5" x14ac:dyDescent="0.25">
      <c r="A5928" t="s">
        <v>5423</v>
      </c>
      <c r="B5928" t="s">
        <v>2</v>
      </c>
      <c r="C5928" t="s">
        <v>5424</v>
      </c>
      <c r="D5928" t="s">
        <v>409</v>
      </c>
      <c r="E5928" t="s">
        <v>171</v>
      </c>
    </row>
    <row r="5930" spans="1:5" x14ac:dyDescent="0.25">
      <c r="A5930" t="s">
        <v>5425</v>
      </c>
    </row>
    <row r="5932" spans="1:5" x14ac:dyDescent="0.25">
      <c r="A5932" t="s">
        <v>5426</v>
      </c>
    </row>
    <row r="5933" spans="1:5" x14ac:dyDescent="0.25">
      <c r="A5933" t="s">
        <v>2696</v>
      </c>
    </row>
    <row r="5934" spans="1:5" x14ac:dyDescent="0.25">
      <c r="A5934" t="s">
        <v>2374</v>
      </c>
    </row>
    <row r="5935" spans="1:5" x14ac:dyDescent="0.25">
      <c r="A5935" t="s">
        <v>3090</v>
      </c>
      <c r="B5935" t="s">
        <v>3091</v>
      </c>
    </row>
    <row r="5936" spans="1:5" x14ac:dyDescent="0.25">
      <c r="A5936" t="s">
        <v>3092</v>
      </c>
    </row>
    <row r="5938" spans="1:6" x14ac:dyDescent="0.25">
      <c r="A5938" t="s">
        <v>444</v>
      </c>
    </row>
    <row r="5939" spans="1:6" x14ac:dyDescent="0.25">
      <c r="A5939" t="s">
        <v>5427</v>
      </c>
    </row>
    <row r="5941" spans="1:6" x14ac:dyDescent="0.25">
      <c r="A5941" t="s">
        <v>707</v>
      </c>
    </row>
    <row r="5943" spans="1:6" x14ac:dyDescent="0.25">
      <c r="A5943" t="s">
        <v>5428</v>
      </c>
    </row>
    <row r="5945" spans="1:6" x14ac:dyDescent="0.25">
      <c r="A5945" t="s">
        <v>274</v>
      </c>
      <c r="B5945" t="s">
        <v>5429</v>
      </c>
    </row>
    <row r="5947" spans="1:6" x14ac:dyDescent="0.25">
      <c r="A5947" t="s">
        <v>3096</v>
      </c>
    </row>
    <row r="5948" spans="1:6" x14ac:dyDescent="0.25">
      <c r="A5948" t="s">
        <v>22</v>
      </c>
      <c r="B5948" t="s">
        <v>5430</v>
      </c>
    </row>
    <row r="5949" spans="1:6" x14ac:dyDescent="0.25">
      <c r="A5949" t="s">
        <v>645</v>
      </c>
      <c r="B5949" t="s">
        <v>3098</v>
      </c>
      <c r="C5949" t="s">
        <v>3099</v>
      </c>
      <c r="D5949" t="s">
        <v>3100</v>
      </c>
      <c r="E5949">
        <v>-123.0741682</v>
      </c>
    </row>
    <row r="5950" spans="1:6" x14ac:dyDescent="0.25">
      <c r="A5950" t="s">
        <v>5431</v>
      </c>
      <c r="B5950" t="s">
        <v>2</v>
      </c>
      <c r="C5950" t="s">
        <v>5432</v>
      </c>
      <c r="D5950" t="s">
        <v>5337</v>
      </c>
      <c r="E5950" t="s">
        <v>436</v>
      </c>
      <c r="F5950" t="s">
        <v>235</v>
      </c>
    </row>
    <row r="5952" spans="1:6" x14ac:dyDescent="0.25">
      <c r="A5952" t="s">
        <v>236</v>
      </c>
    </row>
    <row r="5954" spans="1:2" x14ac:dyDescent="0.25">
      <c r="A5954" t="s">
        <v>5433</v>
      </c>
    </row>
    <row r="5955" spans="1:2" x14ac:dyDescent="0.25">
      <c r="A5955" t="s">
        <v>173</v>
      </c>
    </row>
    <row r="5956" spans="1:2" x14ac:dyDescent="0.25">
      <c r="A5956" t="s">
        <v>238</v>
      </c>
    </row>
    <row r="5957" spans="1:2" x14ac:dyDescent="0.25">
      <c r="A5957" t="s">
        <v>5201</v>
      </c>
    </row>
    <row r="5958" spans="1:2" x14ac:dyDescent="0.25">
      <c r="A5958" t="s">
        <v>5434</v>
      </c>
    </row>
    <row r="5959" spans="1:2" x14ac:dyDescent="0.25">
      <c r="A5959" t="s">
        <v>5435</v>
      </c>
    </row>
    <row r="5960" spans="1:2" x14ac:dyDescent="0.25">
      <c r="A5960" t="s">
        <v>5436</v>
      </c>
    </row>
    <row r="5962" spans="1:2" x14ac:dyDescent="0.25">
      <c r="A5962" t="s">
        <v>243</v>
      </c>
      <c r="B5962" t="s">
        <v>244</v>
      </c>
    </row>
    <row r="5964" spans="1:2" x14ac:dyDescent="0.25">
      <c r="A5964" t="s">
        <v>183</v>
      </c>
    </row>
    <row r="5966" spans="1:2" x14ac:dyDescent="0.25">
      <c r="A5966" t="s">
        <v>5437</v>
      </c>
    </row>
    <row r="5967" spans="1:2" x14ac:dyDescent="0.25">
      <c r="A5967" t="s">
        <v>5438</v>
      </c>
    </row>
    <row r="5968" spans="1:2" x14ac:dyDescent="0.25">
      <c r="A5968" t="s">
        <v>5439</v>
      </c>
    </row>
    <row r="5970" spans="1:5" x14ac:dyDescent="0.25">
      <c r="A5970" t="s">
        <v>707</v>
      </c>
    </row>
    <row r="5972" spans="1:5" x14ac:dyDescent="0.25">
      <c r="A5972" t="s">
        <v>248</v>
      </c>
    </row>
    <row r="5974" spans="1:5" x14ac:dyDescent="0.25">
      <c r="A5974" t="s">
        <v>5440</v>
      </c>
    </row>
    <row r="5976" spans="1:5" x14ac:dyDescent="0.25">
      <c r="A5976" t="s">
        <v>5441</v>
      </c>
    </row>
    <row r="5977" spans="1:5" x14ac:dyDescent="0.25">
      <c r="A5977" t="s">
        <v>321</v>
      </c>
      <c r="B5977" t="s">
        <v>5442</v>
      </c>
      <c r="C5977" t="s">
        <v>5443</v>
      </c>
      <c r="D5977" t="s">
        <v>5444</v>
      </c>
      <c r="E5977">
        <v>-123.1886961</v>
      </c>
    </row>
    <row r="5978" spans="1:5" x14ac:dyDescent="0.25">
      <c r="A5978" t="s">
        <v>5445</v>
      </c>
      <c r="B5978" t="s">
        <v>2</v>
      </c>
      <c r="C5978" t="s">
        <v>5446</v>
      </c>
      <c r="D5978" t="s">
        <v>204</v>
      </c>
    </row>
    <row r="5980" spans="1:5" x14ac:dyDescent="0.25">
      <c r="A5980" t="s">
        <v>2545</v>
      </c>
    </row>
    <row r="5981" spans="1:5" x14ac:dyDescent="0.25">
      <c r="A5981" t="s">
        <v>2546</v>
      </c>
    </row>
    <row r="5983" spans="1:5" x14ac:dyDescent="0.25">
      <c r="A5983" t="s">
        <v>206</v>
      </c>
    </row>
    <row r="5985" spans="1:6" x14ac:dyDescent="0.25">
      <c r="A5985" t="s">
        <v>1992</v>
      </c>
    </row>
    <row r="5986" spans="1:6" x14ac:dyDescent="0.25">
      <c r="A5986" t="s">
        <v>5447</v>
      </c>
    </row>
    <row r="5987" spans="1:6" x14ac:dyDescent="0.25">
      <c r="A5987" t="s">
        <v>678</v>
      </c>
      <c r="B5987" t="s">
        <v>5448</v>
      </c>
    </row>
    <row r="5988" spans="1:6" x14ac:dyDescent="0.25">
      <c r="A5988" t="s">
        <v>361</v>
      </c>
      <c r="B5988" t="s">
        <v>5449</v>
      </c>
      <c r="C5988" t="s">
        <v>960</v>
      </c>
      <c r="D5988" t="s">
        <v>961</v>
      </c>
      <c r="E5988">
        <v>-123.1613499</v>
      </c>
    </row>
    <row r="5989" spans="1:6" x14ac:dyDescent="0.25">
      <c r="A5989" t="s">
        <v>5450</v>
      </c>
      <c r="B5989" t="s">
        <v>2</v>
      </c>
      <c r="C5989" t="s">
        <v>5451</v>
      </c>
      <c r="D5989" t="s">
        <v>863</v>
      </c>
    </row>
    <row r="5991" spans="1:6" x14ac:dyDescent="0.25">
      <c r="A5991" t="s">
        <v>206</v>
      </c>
    </row>
    <row r="5993" spans="1:6" x14ac:dyDescent="0.25">
      <c r="A5993" t="s">
        <v>5452</v>
      </c>
    </row>
    <row r="5994" spans="1:6" x14ac:dyDescent="0.25">
      <c r="A5994" t="s">
        <v>694</v>
      </c>
      <c r="B5994" t="s">
        <v>5453</v>
      </c>
    </row>
    <row r="5995" spans="1:6" x14ac:dyDescent="0.25">
      <c r="A5995" t="s">
        <v>22</v>
      </c>
      <c r="B5995" t="s">
        <v>5454</v>
      </c>
      <c r="C5995" t="s">
        <v>5455</v>
      </c>
      <c r="D5995" t="s">
        <v>5456</v>
      </c>
      <c r="E5995">
        <v>-123.0999013</v>
      </c>
    </row>
    <row r="5996" spans="1:6" x14ac:dyDescent="0.25">
      <c r="A5996" t="s">
        <v>5457</v>
      </c>
      <c r="B5996" t="s">
        <v>2</v>
      </c>
      <c r="C5996" t="s">
        <v>5458</v>
      </c>
      <c r="D5996" t="s">
        <v>5459</v>
      </c>
      <c r="E5996" t="s">
        <v>409</v>
      </c>
      <c r="F5996" t="s">
        <v>171</v>
      </c>
    </row>
    <row r="5998" spans="1:6" x14ac:dyDescent="0.25">
      <c r="A5998" t="s">
        <v>410</v>
      </c>
    </row>
    <row r="5999" spans="1:6" x14ac:dyDescent="0.25">
      <c r="A5999" t="s">
        <v>5460</v>
      </c>
    </row>
    <row r="6001" spans="1:2" x14ac:dyDescent="0.25">
      <c r="A6001" t="s">
        <v>411</v>
      </c>
    </row>
    <row r="6002" spans="1:2" x14ac:dyDescent="0.25">
      <c r="A6002" t="s">
        <v>5461</v>
      </c>
    </row>
    <row r="6003" spans="1:2" x14ac:dyDescent="0.25">
      <c r="A6003" t="s">
        <v>5462</v>
      </c>
    </row>
    <row r="6004" spans="1:2" x14ac:dyDescent="0.25">
      <c r="A6004" t="s">
        <v>2101</v>
      </c>
    </row>
    <row r="6006" spans="1:2" x14ac:dyDescent="0.25">
      <c r="A6006" t="s">
        <v>420</v>
      </c>
    </row>
    <row r="6007" spans="1:2" x14ac:dyDescent="0.25">
      <c r="A6007" t="s">
        <v>5463</v>
      </c>
    </row>
    <row r="6009" spans="1:2" x14ac:dyDescent="0.25">
      <c r="A6009" t="s">
        <v>707</v>
      </c>
    </row>
    <row r="6011" spans="1:2" x14ac:dyDescent="0.25">
      <c r="A6011" t="s">
        <v>2658</v>
      </c>
      <c r="B6011" t="s">
        <v>2659</v>
      </c>
    </row>
    <row r="6012" spans="1:2" x14ac:dyDescent="0.25">
      <c r="A6012" t="s">
        <v>5464</v>
      </c>
    </row>
    <row r="6013" spans="1:2" x14ac:dyDescent="0.25">
      <c r="A6013" t="s">
        <v>5465</v>
      </c>
    </row>
    <row r="6016" spans="1:2" x14ac:dyDescent="0.25">
      <c r="A6016" t="s">
        <v>2104</v>
      </c>
    </row>
    <row r="6018" spans="1:5" x14ac:dyDescent="0.25">
      <c r="A6018" t="s">
        <v>5466</v>
      </c>
    </row>
    <row r="6019" spans="1:5" x14ac:dyDescent="0.25">
      <c r="A6019" t="s">
        <v>226</v>
      </c>
      <c r="B6019" t="s">
        <v>5467</v>
      </c>
      <c r="C6019" t="s">
        <v>5468</v>
      </c>
      <c r="D6019" t="s">
        <v>5469</v>
      </c>
      <c r="E6019">
        <v>-123.0822295</v>
      </c>
    </row>
    <row r="6020" spans="1:5" x14ac:dyDescent="0.25">
      <c r="A6020" t="s">
        <v>5470</v>
      </c>
      <c r="B6020" t="s">
        <v>2</v>
      </c>
      <c r="C6020" t="s">
        <v>5471</v>
      </c>
    </row>
    <row r="6022" spans="1:5" x14ac:dyDescent="0.25">
      <c r="A6022" t="s">
        <v>5472</v>
      </c>
    </row>
    <row r="6023" spans="1:5" x14ac:dyDescent="0.25">
      <c r="A6023" t="s">
        <v>645</v>
      </c>
      <c r="B6023" t="s">
        <v>5473</v>
      </c>
      <c r="C6023" t="s">
        <v>5474</v>
      </c>
      <c r="D6023" t="s">
        <v>5475</v>
      </c>
      <c r="E6023">
        <v>-123.0575588</v>
      </c>
    </row>
    <row r="6024" spans="1:5" x14ac:dyDescent="0.25">
      <c r="A6024" t="s">
        <v>5476</v>
      </c>
      <c r="B6024" t="s">
        <v>2</v>
      </c>
      <c r="C6024" t="s">
        <v>5477</v>
      </c>
    </row>
    <row r="6026" spans="1:5" x14ac:dyDescent="0.25">
      <c r="A6026" t="s">
        <v>5478</v>
      </c>
    </row>
    <row r="6028" spans="1:5" x14ac:dyDescent="0.25">
      <c r="A6028" t="s">
        <v>2295</v>
      </c>
    </row>
    <row r="6029" spans="1:5" x14ac:dyDescent="0.25">
      <c r="A6029" t="s">
        <v>2296</v>
      </c>
    </row>
    <row r="6030" spans="1:5" x14ac:dyDescent="0.25">
      <c r="A6030" t="s">
        <v>2297</v>
      </c>
    </row>
    <row r="6031" spans="1:5" x14ac:dyDescent="0.25">
      <c r="A6031" t="s">
        <v>22</v>
      </c>
      <c r="B6031" t="s">
        <v>5479</v>
      </c>
      <c r="C6031" t="s">
        <v>5480</v>
      </c>
      <c r="D6031" t="s">
        <v>5481</v>
      </c>
      <c r="E6031">
        <v>-123.06250470000001</v>
      </c>
    </row>
    <row r="6032" spans="1:5" x14ac:dyDescent="0.25">
      <c r="A6032" t="s">
        <v>5482</v>
      </c>
      <c r="B6032" t="s">
        <v>2</v>
      </c>
      <c r="C6032" t="s">
        <v>5483</v>
      </c>
    </row>
    <row r="6034" spans="1:5" x14ac:dyDescent="0.25">
      <c r="A6034" t="s">
        <v>5484</v>
      </c>
      <c r="B6034" t="s">
        <v>5485</v>
      </c>
      <c r="C6034" t="s">
        <v>5486</v>
      </c>
      <c r="D6034" t="s">
        <v>3795</v>
      </c>
      <c r="E6034" t="s">
        <v>5487</v>
      </c>
    </row>
    <row r="6036" spans="1:5" x14ac:dyDescent="0.25">
      <c r="A6036" t="s">
        <v>141</v>
      </c>
    </row>
    <row r="6037" spans="1:5" x14ac:dyDescent="0.25">
      <c r="A6037" t="s">
        <v>5488</v>
      </c>
    </row>
    <row r="6039" spans="1:5" x14ac:dyDescent="0.25">
      <c r="A6039" t="s">
        <v>5489</v>
      </c>
      <c r="B6039" t="s">
        <v>5490</v>
      </c>
      <c r="C6039">
        <v>2020</v>
      </c>
    </row>
    <row r="6041" spans="1:5" x14ac:dyDescent="0.25">
      <c r="A6041" t="s">
        <v>533</v>
      </c>
    </row>
    <row r="6042" spans="1:5" x14ac:dyDescent="0.25">
      <c r="A6042" t="e">
        <f>- Any discontinued domestic water pipes and drainage pipes related to the Removal of the unauthorized suite to be permanently capped off.</f>
        <v>#NAME?</v>
      </c>
    </row>
    <row r="6043" spans="1:5" x14ac:dyDescent="0.25">
      <c r="A6043" t="e">
        <f>- remove the hood fan</f>
        <v>#NAME?</v>
      </c>
      <c r="B6043" t="s">
        <v>5491</v>
      </c>
    </row>
    <row r="6044" spans="1:5" x14ac:dyDescent="0.25">
      <c r="A6044" t="e">
        <f>- No strata-titling permitted.</f>
        <v>#NAME?</v>
      </c>
    </row>
    <row r="6045" spans="1:5" x14ac:dyDescent="0.25">
      <c r="A6045" t="e">
        <f>- An annual Vancouver Business License must be obtained prior to the rental of This approved two-family dwelling</f>
        <v>#NAME?</v>
      </c>
      <c r="B6045" t="s">
        <v>5492</v>
      </c>
    </row>
    <row r="6046" spans="1:5" x14ac:dyDescent="0.25">
      <c r="A6046" t="s">
        <v>5493</v>
      </c>
    </row>
    <row r="6047" spans="1:5" x14ac:dyDescent="0.25">
      <c r="A6047" t="s">
        <v>5494</v>
      </c>
    </row>
    <row r="6048" spans="1:5" x14ac:dyDescent="0.25">
      <c r="A6048" t="s">
        <v>5495</v>
      </c>
    </row>
    <row r="6049" spans="1:6" x14ac:dyDescent="0.25">
      <c r="A6049" t="e">
        <f>- all unsafe guards and handrails to be upgraded to the satisfaction of the Chief Building Official.</f>
        <v>#NAME?</v>
      </c>
    </row>
    <row r="6051" spans="1:6" x14ac:dyDescent="0.25">
      <c r="A6051" t="s">
        <v>5496</v>
      </c>
    </row>
    <row r="6052" spans="1:6" x14ac:dyDescent="0.25">
      <c r="A6052" t="s">
        <v>8</v>
      </c>
      <c r="B6052" t="s">
        <v>5497</v>
      </c>
    </row>
    <row r="6053" spans="1:6" x14ac:dyDescent="0.25">
      <c r="A6053" t="s">
        <v>8</v>
      </c>
      <c r="B6053" t="s">
        <v>5498</v>
      </c>
      <c r="C6053" t="s">
        <v>5499</v>
      </c>
      <c r="D6053" t="s">
        <v>5500</v>
      </c>
      <c r="E6053">
        <v>-123.08101240000001</v>
      </c>
    </row>
    <row r="6054" spans="1:6" x14ac:dyDescent="0.25">
      <c r="A6054" t="s">
        <v>5501</v>
      </c>
      <c r="B6054" t="s">
        <v>2</v>
      </c>
      <c r="C6054" t="s">
        <v>5502</v>
      </c>
      <c r="D6054" t="s">
        <v>5503</v>
      </c>
      <c r="E6054" t="s">
        <v>330</v>
      </c>
      <c r="F6054" t="s">
        <v>171</v>
      </c>
    </row>
    <row r="6056" spans="1:6" x14ac:dyDescent="0.25">
      <c r="A6056" t="s">
        <v>5504</v>
      </c>
    </row>
    <row r="6058" spans="1:6" x14ac:dyDescent="0.25">
      <c r="A6058" t="s">
        <v>182</v>
      </c>
    </row>
    <row r="6060" spans="1:6" x14ac:dyDescent="0.25">
      <c r="A6060" t="s">
        <v>5505</v>
      </c>
    </row>
    <row r="6061" spans="1:6" x14ac:dyDescent="0.25">
      <c r="A6061" t="s">
        <v>5506</v>
      </c>
    </row>
    <row r="6062" spans="1:6" x14ac:dyDescent="0.25">
      <c r="A6062" t="s">
        <v>5507</v>
      </c>
      <c r="B6062" t="s">
        <v>5508</v>
      </c>
    </row>
    <row r="6063" spans="1:6" x14ac:dyDescent="0.25">
      <c r="A6063" t="s">
        <v>5509</v>
      </c>
    </row>
    <row r="6064" spans="1:6" x14ac:dyDescent="0.25">
      <c r="A6064" t="s">
        <v>5510</v>
      </c>
    </row>
    <row r="6067" spans="1:5" x14ac:dyDescent="0.25">
      <c r="A6067" t="s">
        <v>5511</v>
      </c>
    </row>
    <row r="6068" spans="1:5" x14ac:dyDescent="0.25">
      <c r="A6068" t="s">
        <v>2222</v>
      </c>
    </row>
    <row r="6069" spans="1:5" x14ac:dyDescent="0.25">
      <c r="A6069" t="s">
        <v>939</v>
      </c>
      <c r="B6069" t="s">
        <v>5512</v>
      </c>
      <c r="C6069" t="s">
        <v>5513</v>
      </c>
      <c r="D6069" t="s">
        <v>5514</v>
      </c>
      <c r="E6069">
        <v>-123.1772093</v>
      </c>
    </row>
    <row r="6070" spans="1:5" x14ac:dyDescent="0.25">
      <c r="A6070" t="s">
        <v>5515</v>
      </c>
      <c r="B6070" t="s">
        <v>2</v>
      </c>
      <c r="C6070" t="s">
        <v>5516</v>
      </c>
    </row>
    <row r="6072" spans="1:5" x14ac:dyDescent="0.25">
      <c r="A6072" t="s">
        <v>5517</v>
      </c>
    </row>
    <row r="6074" spans="1:5" x14ac:dyDescent="0.25">
      <c r="A6074" t="s">
        <v>5518</v>
      </c>
      <c r="B6074" t="s">
        <v>5519</v>
      </c>
      <c r="C6074" t="s">
        <v>5520</v>
      </c>
    </row>
    <row r="6076" spans="1:5" x14ac:dyDescent="0.25">
      <c r="A6076" t="s">
        <v>743</v>
      </c>
    </row>
    <row r="6078" spans="1:5" x14ac:dyDescent="0.25">
      <c r="A6078" t="s">
        <v>1957</v>
      </c>
    </row>
    <row r="6080" spans="1:5" x14ac:dyDescent="0.25">
      <c r="A6080" t="s">
        <v>98</v>
      </c>
      <c r="B6080" t="s">
        <v>99</v>
      </c>
      <c r="C6080" t="s">
        <v>100</v>
      </c>
      <c r="D6080" t="s">
        <v>101</v>
      </c>
      <c r="E6080" t="s">
        <v>5521</v>
      </c>
    </row>
    <row r="6081" spans="1:5" x14ac:dyDescent="0.25">
      <c r="A6081" t="s">
        <v>678</v>
      </c>
      <c r="B6081" t="s">
        <v>5522</v>
      </c>
    </row>
    <row r="6082" spans="1:5" x14ac:dyDescent="0.25">
      <c r="A6082" t="s">
        <v>678</v>
      </c>
      <c r="B6082" t="s">
        <v>5523</v>
      </c>
      <c r="C6082" t="s">
        <v>5524</v>
      </c>
      <c r="D6082" t="s">
        <v>5525</v>
      </c>
      <c r="E6082">
        <v>-123.10571229999999</v>
      </c>
    </row>
    <row r="6083" spans="1:5" x14ac:dyDescent="0.25">
      <c r="A6083" t="s">
        <v>5526</v>
      </c>
      <c r="B6083" t="s">
        <v>2</v>
      </c>
      <c r="C6083" t="s">
        <v>5527</v>
      </c>
    </row>
    <row r="6085" spans="1:5" x14ac:dyDescent="0.25">
      <c r="A6085" t="s">
        <v>1353</v>
      </c>
    </row>
    <row r="6086" spans="1:5" x14ac:dyDescent="0.25">
      <c r="A6086" t="e">
        <f>- alterations to mechanical</f>
        <v>#NAME?</v>
      </c>
      <c r="B6086" t="s">
        <v>5528</v>
      </c>
    </row>
    <row r="6087" spans="1:5" x14ac:dyDescent="0.25">
      <c r="A6087" t="e">
        <f>- Removal of fire shutter along Gridline P4 at level P1</f>
        <v>#NAME?</v>
      </c>
    </row>
    <row r="6088" spans="1:5" x14ac:dyDescent="0.25">
      <c r="A6088" t="e">
        <f>- block off openings in foundation wall</f>
        <v>#NAME?</v>
      </c>
    </row>
    <row r="6089" spans="1:5" x14ac:dyDescent="0.25">
      <c r="A6089" t="e">
        <f>- make alterations to storage and parking as approved By planning</f>
        <v>#NAME?</v>
      </c>
    </row>
    <row r="6090" spans="1:5" x14ac:dyDescent="0.25">
      <c r="A6090" t="e">
        <f>- remove water curtain</f>
        <v>#NAME?</v>
      </c>
    </row>
    <row r="6092" spans="1:5" x14ac:dyDescent="0.25">
      <c r="A6092" t="s">
        <v>5529</v>
      </c>
    </row>
    <row r="6093" spans="1:5" x14ac:dyDescent="0.25">
      <c r="A6093" t="s">
        <v>3589</v>
      </c>
    </row>
    <row r="6094" spans="1:5" x14ac:dyDescent="0.25">
      <c r="A6094" t="s">
        <v>22</v>
      </c>
      <c r="B6094" t="s">
        <v>3590</v>
      </c>
    </row>
    <row r="6095" spans="1:5" x14ac:dyDescent="0.25">
      <c r="A6095" t="s">
        <v>3591</v>
      </c>
    </row>
    <row r="6096" spans="1:5" x14ac:dyDescent="0.25">
      <c r="A6096" t="s">
        <v>226</v>
      </c>
      <c r="B6096" t="s">
        <v>5530</v>
      </c>
      <c r="C6096" t="s">
        <v>5531</v>
      </c>
      <c r="D6096" t="s">
        <v>5532</v>
      </c>
      <c r="E6096">
        <v>-123.1172713</v>
      </c>
    </row>
    <row r="6097" spans="1:5" x14ac:dyDescent="0.25">
      <c r="A6097" t="s">
        <v>5533</v>
      </c>
      <c r="B6097" t="s">
        <v>2</v>
      </c>
      <c r="C6097" t="s">
        <v>5527</v>
      </c>
    </row>
    <row r="6099" spans="1:5" x14ac:dyDescent="0.25">
      <c r="A6099" t="s">
        <v>1353</v>
      </c>
    </row>
    <row r="6100" spans="1:5" x14ac:dyDescent="0.25">
      <c r="A6100" t="s">
        <v>5534</v>
      </c>
      <c r="B6100" t="s">
        <v>5535</v>
      </c>
      <c r="C6100" t="s">
        <v>5536</v>
      </c>
    </row>
    <row r="6101" spans="1:5" x14ac:dyDescent="0.25">
      <c r="A6101" t="e">
        <f>- alterations to mechanical</f>
        <v>#NAME?</v>
      </c>
      <c r="B6101" t="s">
        <v>5528</v>
      </c>
    </row>
    <row r="6102" spans="1:5" x14ac:dyDescent="0.25">
      <c r="A6102" t="e">
        <f>- Removal of fire shutters</f>
        <v>#NAME?</v>
      </c>
    </row>
    <row r="6103" spans="1:5" x14ac:dyDescent="0.25">
      <c r="A6103" t="e">
        <f>- Removal of water curtains</f>
        <v>#NAME?</v>
      </c>
    </row>
    <row r="6104" spans="1:5" x14ac:dyDescent="0.25">
      <c r="A6104" t="e">
        <f>- block off openings in foundation walls along the south and north property lines</f>
        <v>#NAME?</v>
      </c>
    </row>
    <row r="6106" spans="1:5" x14ac:dyDescent="0.25">
      <c r="A6106" t="s">
        <v>5537</v>
      </c>
    </row>
    <row r="6108" spans="1:5" x14ac:dyDescent="0.25">
      <c r="A6108" t="s">
        <v>5538</v>
      </c>
    </row>
    <row r="6109" spans="1:5" x14ac:dyDescent="0.25">
      <c r="A6109" t="s">
        <v>3589</v>
      </c>
    </row>
    <row r="6110" spans="1:5" x14ac:dyDescent="0.25">
      <c r="A6110" t="s">
        <v>22</v>
      </c>
      <c r="B6110" t="s">
        <v>5539</v>
      </c>
    </row>
    <row r="6111" spans="1:5" x14ac:dyDescent="0.25">
      <c r="A6111" t="s">
        <v>3591</v>
      </c>
    </row>
    <row r="6112" spans="1:5" x14ac:dyDescent="0.25">
      <c r="A6112" t="s">
        <v>226</v>
      </c>
      <c r="B6112" t="s">
        <v>5540</v>
      </c>
      <c r="C6112" t="s">
        <v>5541</v>
      </c>
      <c r="D6112" t="s">
        <v>5542</v>
      </c>
      <c r="E6112">
        <v>-123.1170369</v>
      </c>
    </row>
    <row r="6113" spans="1:8" x14ac:dyDescent="0.25">
      <c r="A6113" t="s">
        <v>5543</v>
      </c>
      <c r="B6113" t="s">
        <v>2</v>
      </c>
      <c r="C6113" t="s">
        <v>5544</v>
      </c>
    </row>
    <row r="6115" spans="1:8" x14ac:dyDescent="0.25">
      <c r="A6115" t="s">
        <v>5545</v>
      </c>
    </row>
    <row r="6117" spans="1:8" x14ac:dyDescent="0.25">
      <c r="A6117" t="s">
        <v>5546</v>
      </c>
      <c r="B6117" t="s">
        <v>2267</v>
      </c>
      <c r="C6117" t="s">
        <v>5547</v>
      </c>
      <c r="D6117" t="s">
        <v>740</v>
      </c>
      <c r="E6117" t="s">
        <v>5548</v>
      </c>
      <c r="F6117" t="s">
        <v>5549</v>
      </c>
      <c r="G6117" t="s">
        <v>571</v>
      </c>
      <c r="H6117" t="s">
        <v>4135</v>
      </c>
    </row>
    <row r="6119" spans="1:8" x14ac:dyDescent="0.25">
      <c r="A6119" t="s">
        <v>5550</v>
      </c>
    </row>
    <row r="6121" spans="1:8" x14ac:dyDescent="0.25">
      <c r="A6121" t="s">
        <v>2364</v>
      </c>
      <c r="B6121" t="s">
        <v>1748</v>
      </c>
    </row>
    <row r="6123" spans="1:8" x14ac:dyDescent="0.25">
      <c r="A6123" t="s">
        <v>1278</v>
      </c>
      <c r="B6123" t="s">
        <v>99</v>
      </c>
      <c r="C6123" t="s">
        <v>727</v>
      </c>
      <c r="D6123" t="s">
        <v>101</v>
      </c>
      <c r="E6123" t="s">
        <v>5551</v>
      </c>
    </row>
    <row r="6124" spans="1:8" x14ac:dyDescent="0.25">
      <c r="A6124" t="s">
        <v>5552</v>
      </c>
    </row>
    <row r="6125" spans="1:8" x14ac:dyDescent="0.25">
      <c r="A6125" t="s">
        <v>22</v>
      </c>
      <c r="B6125" t="s">
        <v>5553</v>
      </c>
      <c r="C6125" t="s">
        <v>5554</v>
      </c>
      <c r="D6125" t="s">
        <v>5555</v>
      </c>
      <c r="E6125">
        <v>-123.13730630000001</v>
      </c>
    </row>
    <row r="6126" spans="1:8" x14ac:dyDescent="0.25">
      <c r="A6126" t="s">
        <v>5556</v>
      </c>
      <c r="B6126" t="s">
        <v>2</v>
      </c>
      <c r="C6126" t="s">
        <v>5557</v>
      </c>
    </row>
    <row r="6128" spans="1:8" x14ac:dyDescent="0.25">
      <c r="A6128" t="s">
        <v>5558</v>
      </c>
    </row>
    <row r="6130" spans="1:10" x14ac:dyDescent="0.25">
      <c r="A6130" t="s">
        <v>5559</v>
      </c>
      <c r="B6130" t="s">
        <v>52</v>
      </c>
      <c r="C6130" t="s">
        <v>5560</v>
      </c>
      <c r="D6130" t="s">
        <v>779</v>
      </c>
      <c r="E6130" t="s">
        <v>567</v>
      </c>
      <c r="F6130" t="s">
        <v>5561</v>
      </c>
      <c r="G6130" t="s">
        <v>568</v>
      </c>
      <c r="H6130" t="s">
        <v>1669</v>
      </c>
      <c r="I6130" t="s">
        <v>570</v>
      </c>
      <c r="J6130" t="s">
        <v>5562</v>
      </c>
    </row>
    <row r="6132" spans="1:10" x14ac:dyDescent="0.25">
      <c r="A6132" t="s">
        <v>5563</v>
      </c>
    </row>
    <row r="6133" spans="1:10" x14ac:dyDescent="0.25">
      <c r="A6133" t="s">
        <v>1004</v>
      </c>
      <c r="B6133" t="s">
        <v>5564</v>
      </c>
      <c r="C6133" t="s">
        <v>20</v>
      </c>
      <c r="D6133" t="s">
        <v>5565</v>
      </c>
    </row>
    <row r="6134" spans="1:10" x14ac:dyDescent="0.25">
      <c r="A6134" t="s">
        <v>789</v>
      </c>
      <c r="B6134" t="s">
        <v>5564</v>
      </c>
      <c r="C6134" t="s">
        <v>20</v>
      </c>
      <c r="D6134" t="s">
        <v>5565</v>
      </c>
    </row>
    <row r="6135" spans="1:10" x14ac:dyDescent="0.25">
      <c r="A6135" t="s">
        <v>792</v>
      </c>
      <c r="B6135" t="s">
        <v>5564</v>
      </c>
      <c r="C6135" t="s">
        <v>20</v>
      </c>
      <c r="D6135" t="s">
        <v>5565</v>
      </c>
    </row>
    <row r="6137" spans="1:10" x14ac:dyDescent="0.25">
      <c r="A6137" t="s">
        <v>1559</v>
      </c>
      <c r="B6137" t="s">
        <v>5566</v>
      </c>
      <c r="C6137">
        <v>2021</v>
      </c>
    </row>
    <row r="6139" spans="1:10" x14ac:dyDescent="0.25">
      <c r="A6139" t="s">
        <v>5567</v>
      </c>
    </row>
    <row r="6141" spans="1:10" x14ac:dyDescent="0.25">
      <c r="A6141" t="s">
        <v>5568</v>
      </c>
    </row>
    <row r="6143" spans="1:10" x14ac:dyDescent="0.25">
      <c r="A6143" t="s">
        <v>1278</v>
      </c>
      <c r="B6143" t="s">
        <v>99</v>
      </c>
      <c r="C6143" t="s">
        <v>727</v>
      </c>
      <c r="D6143" t="s">
        <v>101</v>
      </c>
      <c r="E6143" t="s">
        <v>5569</v>
      </c>
    </row>
    <row r="6144" spans="1:10" x14ac:dyDescent="0.25">
      <c r="A6144" t="s">
        <v>1975</v>
      </c>
    </row>
    <row r="6145" spans="1:5" x14ac:dyDescent="0.25">
      <c r="A6145" t="s">
        <v>1976</v>
      </c>
      <c r="B6145" t="s">
        <v>5570</v>
      </c>
      <c r="C6145" t="s">
        <v>5571</v>
      </c>
      <c r="D6145" t="s">
        <v>5572</v>
      </c>
    </row>
    <row r="6146" spans="1:5" x14ac:dyDescent="0.25">
      <c r="A6146" t="s">
        <v>22</v>
      </c>
      <c r="B6146" t="s">
        <v>5573</v>
      </c>
      <c r="C6146" t="s">
        <v>5574</v>
      </c>
      <c r="D6146" t="s">
        <v>5575</v>
      </c>
      <c r="E6146">
        <v>-123.0565052</v>
      </c>
    </row>
    <row r="6147" spans="1:5" x14ac:dyDescent="0.25">
      <c r="A6147" t="s">
        <v>5576</v>
      </c>
      <c r="B6147" t="s">
        <v>2</v>
      </c>
      <c r="C6147" t="s">
        <v>5577</v>
      </c>
      <c r="D6147" t="s">
        <v>171</v>
      </c>
    </row>
    <row r="6149" spans="1:5" x14ac:dyDescent="0.25">
      <c r="A6149" t="s">
        <v>5578</v>
      </c>
    </row>
    <row r="6151" spans="1:5" x14ac:dyDescent="0.25">
      <c r="A6151" t="s">
        <v>2372</v>
      </c>
    </row>
    <row r="6152" spans="1:5" x14ac:dyDescent="0.25">
      <c r="A6152" t="s">
        <v>5579</v>
      </c>
    </row>
    <row r="6153" spans="1:5" x14ac:dyDescent="0.25">
      <c r="A6153" t="s">
        <v>2697</v>
      </c>
    </row>
    <row r="6154" spans="1:5" x14ac:dyDescent="0.25">
      <c r="A6154" t="s">
        <v>2375</v>
      </c>
      <c r="B6154" t="s">
        <v>1538</v>
      </c>
    </row>
    <row r="6155" spans="1:5" x14ac:dyDescent="0.25">
      <c r="A6155" t="s">
        <v>2376</v>
      </c>
    </row>
    <row r="6157" spans="1:5" x14ac:dyDescent="0.25">
      <c r="A6157" t="s">
        <v>3049</v>
      </c>
    </row>
    <row r="6158" spans="1:5" x14ac:dyDescent="0.25">
      <c r="A6158" t="s">
        <v>5580</v>
      </c>
      <c r="B6158" t="s">
        <v>2641</v>
      </c>
    </row>
    <row r="6159" spans="1:5" x14ac:dyDescent="0.25">
      <c r="A6159" t="s">
        <v>5581</v>
      </c>
    </row>
    <row r="6161" spans="1:6" x14ac:dyDescent="0.25">
      <c r="A6161" t="s">
        <v>247</v>
      </c>
    </row>
    <row r="6163" spans="1:6" x14ac:dyDescent="0.25">
      <c r="A6163" t="s">
        <v>272</v>
      </c>
    </row>
    <row r="6164" spans="1:6" x14ac:dyDescent="0.25">
      <c r="A6164" t="s">
        <v>273</v>
      </c>
    </row>
    <row r="6165" spans="1:6" x14ac:dyDescent="0.25">
      <c r="A6165" t="s">
        <v>274</v>
      </c>
      <c r="B6165" t="s">
        <v>2166</v>
      </c>
      <c r="C6165" t="s">
        <v>426</v>
      </c>
    </row>
    <row r="6167" spans="1:6" x14ac:dyDescent="0.25">
      <c r="A6167" t="s">
        <v>5582</v>
      </c>
    </row>
    <row r="6168" spans="1:6" x14ac:dyDescent="0.25">
      <c r="A6168" t="s">
        <v>64</v>
      </c>
      <c r="B6168" t="s">
        <v>5583</v>
      </c>
    </row>
    <row r="6169" spans="1:6" x14ac:dyDescent="0.25">
      <c r="A6169" t="s">
        <v>22</v>
      </c>
      <c r="B6169" t="s">
        <v>2381</v>
      </c>
      <c r="C6169" t="s">
        <v>1494</v>
      </c>
      <c r="D6169" t="s">
        <v>1495</v>
      </c>
      <c r="E6169">
        <v>-123.0501603</v>
      </c>
    </row>
    <row r="6170" spans="1:6" x14ac:dyDescent="0.25">
      <c r="A6170" t="s">
        <v>5584</v>
      </c>
      <c r="B6170" t="s">
        <v>2</v>
      </c>
      <c r="C6170" t="s">
        <v>5585</v>
      </c>
      <c r="D6170" t="s">
        <v>5586</v>
      </c>
      <c r="E6170" t="s">
        <v>5587</v>
      </c>
      <c r="F6170" t="s">
        <v>5588</v>
      </c>
    </row>
    <row r="6172" spans="1:6" x14ac:dyDescent="0.25">
      <c r="A6172" t="s">
        <v>5589</v>
      </c>
    </row>
    <row r="6174" spans="1:6" x14ac:dyDescent="0.25">
      <c r="A6174" t="s">
        <v>182</v>
      </c>
    </row>
    <row r="6176" spans="1:6" x14ac:dyDescent="0.25">
      <c r="A6176" t="s">
        <v>5590</v>
      </c>
    </row>
    <row r="6177" spans="1:3" x14ac:dyDescent="0.25">
      <c r="A6177" t="s">
        <v>5591</v>
      </c>
    </row>
    <row r="6178" spans="1:3" x14ac:dyDescent="0.25">
      <c r="A6178" t="s">
        <v>5592</v>
      </c>
      <c r="B6178" t="s">
        <v>5593</v>
      </c>
    </row>
    <row r="6179" spans="1:3" x14ac:dyDescent="0.25">
      <c r="A6179" t="s">
        <v>5594</v>
      </c>
      <c r="B6179" t="s">
        <v>5595</v>
      </c>
    </row>
    <row r="6180" spans="1:3" x14ac:dyDescent="0.25">
      <c r="A6180" t="s">
        <v>5596</v>
      </c>
    </row>
    <row r="6181" spans="1:3" x14ac:dyDescent="0.25">
      <c r="A6181" t="s">
        <v>5597</v>
      </c>
      <c r="B6181" t="s">
        <v>392</v>
      </c>
      <c r="C6181" t="s">
        <v>3007</v>
      </c>
    </row>
    <row r="6183" spans="1:3" x14ac:dyDescent="0.25">
      <c r="A6183" t="s">
        <v>340</v>
      </c>
    </row>
    <row r="6184" spans="1:3" x14ac:dyDescent="0.25">
      <c r="A6184" t="s">
        <v>442</v>
      </c>
    </row>
    <row r="6185" spans="1:3" x14ac:dyDescent="0.25">
      <c r="A6185" t="s">
        <v>1506</v>
      </c>
    </row>
    <row r="6186" spans="1:3" x14ac:dyDescent="0.25">
      <c r="A6186" t="s">
        <v>5598</v>
      </c>
      <c r="B6186" t="s">
        <v>2149</v>
      </c>
      <c r="C6186" t="s">
        <v>2150</v>
      </c>
    </row>
    <row r="6188" spans="1:3" x14ac:dyDescent="0.25">
      <c r="A6188" t="s">
        <v>1509</v>
      </c>
    </row>
    <row r="6189" spans="1:3" x14ac:dyDescent="0.25">
      <c r="A6189" t="s">
        <v>5599</v>
      </c>
      <c r="B6189" t="s">
        <v>2149</v>
      </c>
      <c r="C6189" t="s">
        <v>2150</v>
      </c>
    </row>
    <row r="6191" spans="1:3" x14ac:dyDescent="0.25">
      <c r="A6191" t="s">
        <v>271</v>
      </c>
    </row>
    <row r="6193" spans="1:5" x14ac:dyDescent="0.25">
      <c r="A6193" t="s">
        <v>5600</v>
      </c>
    </row>
    <row r="6194" spans="1:5" x14ac:dyDescent="0.25">
      <c r="A6194" t="s">
        <v>64</v>
      </c>
      <c r="B6194" t="s">
        <v>5601</v>
      </c>
    </row>
    <row r="6195" spans="1:5" x14ac:dyDescent="0.25">
      <c r="A6195" t="s">
        <v>3323</v>
      </c>
    </row>
    <row r="6196" spans="1:5" x14ac:dyDescent="0.25">
      <c r="A6196" t="s">
        <v>22</v>
      </c>
      <c r="B6196" t="s">
        <v>5602</v>
      </c>
      <c r="C6196" t="s">
        <v>3244</v>
      </c>
      <c r="D6196" t="s">
        <v>3245</v>
      </c>
      <c r="E6196">
        <v>-123.09820740000001</v>
      </c>
    </row>
    <row r="6197" spans="1:5" x14ac:dyDescent="0.25">
      <c r="A6197" t="s">
        <v>5603</v>
      </c>
      <c r="B6197" t="s">
        <v>2</v>
      </c>
      <c r="C6197" t="s">
        <v>5604</v>
      </c>
    </row>
    <row r="6199" spans="1:5" x14ac:dyDescent="0.25">
      <c r="A6199" t="s">
        <v>5605</v>
      </c>
    </row>
    <row r="6201" spans="1:5" x14ac:dyDescent="0.25">
      <c r="A6201" t="s">
        <v>5606</v>
      </c>
      <c r="B6201" t="s">
        <v>5607</v>
      </c>
      <c r="C6201" t="s">
        <v>5608</v>
      </c>
      <c r="D6201" t="s">
        <v>5609</v>
      </c>
    </row>
    <row r="6202" spans="1:5" x14ac:dyDescent="0.25">
      <c r="A6202" t="s">
        <v>5610</v>
      </c>
    </row>
    <row r="6203" spans="1:5" x14ac:dyDescent="0.25">
      <c r="A6203" t="s">
        <v>123</v>
      </c>
      <c r="B6203" t="s">
        <v>5611</v>
      </c>
    </row>
    <row r="6204" spans="1:5" x14ac:dyDescent="0.25">
      <c r="A6204" t="s">
        <v>5612</v>
      </c>
    </row>
    <row r="6205" spans="1:5" x14ac:dyDescent="0.25">
      <c r="A6205" t="s">
        <v>8</v>
      </c>
      <c r="B6205" t="s">
        <v>5613</v>
      </c>
      <c r="C6205" t="s">
        <v>5614</v>
      </c>
      <c r="D6205" t="s">
        <v>5615</v>
      </c>
      <c r="E6205">
        <v>-123.1393211</v>
      </c>
    </row>
    <row r="6206" spans="1:5" x14ac:dyDescent="0.25">
      <c r="A6206" t="s">
        <v>5616</v>
      </c>
      <c r="B6206" t="s">
        <v>2</v>
      </c>
      <c r="C6206" t="s">
        <v>5617</v>
      </c>
    </row>
    <row r="6208" spans="1:5" x14ac:dyDescent="0.25">
      <c r="A6208" t="s">
        <v>5618</v>
      </c>
      <c r="B6208" t="s">
        <v>5619</v>
      </c>
      <c r="C6208" t="s">
        <v>5620</v>
      </c>
      <c r="D6208" t="s">
        <v>5621</v>
      </c>
    </row>
    <row r="6210" spans="1:2" x14ac:dyDescent="0.25">
      <c r="A6210" t="s">
        <v>5622</v>
      </c>
      <c r="B6210" t="s">
        <v>5623</v>
      </c>
    </row>
    <row r="6211" spans="1:2" x14ac:dyDescent="0.25">
      <c r="A6211" t="s">
        <v>5624</v>
      </c>
      <c r="B6211" t="s">
        <v>5625</v>
      </c>
    </row>
    <row r="6212" spans="1:2" x14ac:dyDescent="0.25">
      <c r="A6212" t="s">
        <v>5626</v>
      </c>
    </row>
    <row r="6214" spans="1:2" x14ac:dyDescent="0.25">
      <c r="A6214" t="s">
        <v>182</v>
      </c>
    </row>
    <row r="6216" spans="1:2" x14ac:dyDescent="0.25">
      <c r="A6216" t="s">
        <v>183</v>
      </c>
    </row>
    <row r="6218" spans="1:2" x14ac:dyDescent="0.25">
      <c r="A6218" t="s">
        <v>5627</v>
      </c>
    </row>
    <row r="6219" spans="1:2" x14ac:dyDescent="0.25">
      <c r="A6219" t="s">
        <v>5628</v>
      </c>
    </row>
    <row r="6221" spans="1:2" x14ac:dyDescent="0.25">
      <c r="A6221" t="s">
        <v>342</v>
      </c>
      <c r="B6221" t="s">
        <v>957</v>
      </c>
    </row>
    <row r="6223" spans="1:2" x14ac:dyDescent="0.25">
      <c r="A6223" t="s">
        <v>1158</v>
      </c>
    </row>
    <row r="6225" spans="1:5" x14ac:dyDescent="0.25">
      <c r="A6225" t="s">
        <v>1159</v>
      </c>
    </row>
    <row r="6226" spans="1:5" x14ac:dyDescent="0.25">
      <c r="A6226" t="s">
        <v>629</v>
      </c>
    </row>
    <row r="6227" spans="1:5" x14ac:dyDescent="0.25">
      <c r="A6227" t="s">
        <v>22</v>
      </c>
      <c r="B6227" t="s">
        <v>5629</v>
      </c>
    </row>
    <row r="6228" spans="1:5" x14ac:dyDescent="0.25">
      <c r="A6228" t="s">
        <v>22</v>
      </c>
      <c r="B6228" t="s">
        <v>5630</v>
      </c>
      <c r="C6228" t="s">
        <v>3519</v>
      </c>
      <c r="D6228" t="s">
        <v>3520</v>
      </c>
      <c r="E6228">
        <v>-123.0706337</v>
      </c>
    </row>
    <row r="6229" spans="1:5" x14ac:dyDescent="0.25">
      <c r="A6229" t="s">
        <v>5631</v>
      </c>
      <c r="B6229" t="s">
        <v>2</v>
      </c>
      <c r="C6229" t="s">
        <v>5632</v>
      </c>
    </row>
    <row r="6230" spans="1:5" x14ac:dyDescent="0.25">
      <c r="A6230" t="s">
        <v>2423</v>
      </c>
    </row>
    <row r="6232" spans="1:5" x14ac:dyDescent="0.25">
      <c r="A6232" t="s">
        <v>2424</v>
      </c>
    </row>
    <row r="6233" spans="1:5" x14ac:dyDescent="0.25">
      <c r="A6233" t="s">
        <v>2425</v>
      </c>
    </row>
    <row r="6234" spans="1:5" x14ac:dyDescent="0.25">
      <c r="A6234" t="s">
        <v>2426</v>
      </c>
    </row>
    <row r="6235" spans="1:5" x14ac:dyDescent="0.25">
      <c r="A6235" t="s">
        <v>5633</v>
      </c>
    </row>
    <row r="6237" spans="1:5" x14ac:dyDescent="0.25">
      <c r="A6237" t="s">
        <v>2428</v>
      </c>
    </row>
    <row r="6239" spans="1:5" x14ac:dyDescent="0.25">
      <c r="A6239" t="s">
        <v>2429</v>
      </c>
    </row>
    <row r="6241" spans="1:5" x14ac:dyDescent="0.25">
      <c r="A6241" t="s">
        <v>533</v>
      </c>
    </row>
    <row r="6242" spans="1:5" x14ac:dyDescent="0.25">
      <c r="A6242" t="s">
        <v>2430</v>
      </c>
    </row>
    <row r="6243" spans="1:5" x14ac:dyDescent="0.25">
      <c r="A6243" t="s">
        <v>22</v>
      </c>
      <c r="B6243" t="s">
        <v>2431</v>
      </c>
    </row>
    <row r="6244" spans="1:5" x14ac:dyDescent="0.25">
      <c r="A6244" t="s">
        <v>2417</v>
      </c>
    </row>
    <row r="6245" spans="1:5" x14ac:dyDescent="0.25">
      <c r="A6245" t="s">
        <v>22</v>
      </c>
      <c r="B6245" t="s">
        <v>5634</v>
      </c>
      <c r="C6245" t="s">
        <v>5635</v>
      </c>
      <c r="D6245" t="s">
        <v>5636</v>
      </c>
      <c r="E6245">
        <v>-123.0357455</v>
      </c>
    </row>
    <row r="6246" spans="1:5" x14ac:dyDescent="0.25">
      <c r="A6246" t="s">
        <v>5637</v>
      </c>
      <c r="B6246" t="s">
        <v>2</v>
      </c>
      <c r="C6246" t="s">
        <v>5638</v>
      </c>
      <c r="D6246" t="s">
        <v>863</v>
      </c>
    </row>
    <row r="6248" spans="1:5" x14ac:dyDescent="0.25">
      <c r="A6248" t="s">
        <v>206</v>
      </c>
    </row>
    <row r="6250" spans="1:5" x14ac:dyDescent="0.25">
      <c r="A6250" t="s">
        <v>5639</v>
      </c>
      <c r="B6250" t="s">
        <v>937</v>
      </c>
      <c r="C6250" t="s">
        <v>938</v>
      </c>
    </row>
    <row r="6251" spans="1:5" x14ac:dyDescent="0.25">
      <c r="A6251" t="s">
        <v>939</v>
      </c>
      <c r="B6251" t="s">
        <v>5640</v>
      </c>
    </row>
    <row r="6252" spans="1:5" x14ac:dyDescent="0.25">
      <c r="A6252" t="s">
        <v>3680</v>
      </c>
    </row>
    <row r="6253" spans="1:5" x14ac:dyDescent="0.25">
      <c r="A6253" t="s">
        <v>226</v>
      </c>
      <c r="B6253" t="s">
        <v>5641</v>
      </c>
      <c r="C6253" t="s">
        <v>5642</v>
      </c>
      <c r="D6253" t="s">
        <v>5643</v>
      </c>
      <c r="E6253">
        <v>-123.1604803</v>
      </c>
    </row>
    <row r="6254" spans="1:5" x14ac:dyDescent="0.25">
      <c r="A6254" t="s">
        <v>5644</v>
      </c>
      <c r="B6254" t="s">
        <v>2</v>
      </c>
      <c r="C6254" t="s">
        <v>5645</v>
      </c>
    </row>
    <row r="6255" spans="1:5" x14ac:dyDescent="0.25">
      <c r="A6255" t="s">
        <v>5646</v>
      </c>
    </row>
    <row r="6257" spans="1:6" x14ac:dyDescent="0.25">
      <c r="A6257" t="s">
        <v>553</v>
      </c>
    </row>
    <row r="6258" spans="1:6" x14ac:dyDescent="0.25">
      <c r="A6258" t="e">
        <f>- install interior walls</f>
        <v>#NAME?</v>
      </c>
      <c r="B6258" t="s">
        <v>5647</v>
      </c>
      <c r="C6258" t="s">
        <v>5560</v>
      </c>
      <c r="D6258" t="s">
        <v>688</v>
      </c>
      <c r="E6258" t="s">
        <v>568</v>
      </c>
      <c r="F6258" t="s">
        <v>5648</v>
      </c>
    </row>
    <row r="6260" spans="1:6" x14ac:dyDescent="0.25">
      <c r="A6260" t="s">
        <v>5649</v>
      </c>
      <c r="B6260" t="s">
        <v>5650</v>
      </c>
      <c r="C6260">
        <v>2022</v>
      </c>
    </row>
    <row r="6262" spans="1:6" x14ac:dyDescent="0.25">
      <c r="A6262" t="s">
        <v>5651</v>
      </c>
    </row>
    <row r="6264" spans="1:6" x14ac:dyDescent="0.25">
      <c r="A6264" t="s">
        <v>1564</v>
      </c>
    </row>
    <row r="6265" spans="1:6" x14ac:dyDescent="0.25">
      <c r="A6265" t="s">
        <v>1004</v>
      </c>
      <c r="B6265" t="s">
        <v>5652</v>
      </c>
      <c r="C6265" t="s">
        <v>613</v>
      </c>
      <c r="D6265" t="s">
        <v>5653</v>
      </c>
    </row>
    <row r="6266" spans="1:6" x14ac:dyDescent="0.25">
      <c r="A6266" t="s">
        <v>5654</v>
      </c>
      <c r="B6266" t="s">
        <v>613</v>
      </c>
      <c r="C6266" t="s">
        <v>5655</v>
      </c>
    </row>
    <row r="6267" spans="1:6" x14ac:dyDescent="0.25">
      <c r="A6267" t="s">
        <v>123</v>
      </c>
      <c r="B6267" t="s">
        <v>5656</v>
      </c>
      <c r="C6267" t="s">
        <v>5657</v>
      </c>
      <c r="D6267" t="s">
        <v>5658</v>
      </c>
      <c r="E6267">
        <v>-123.0559015</v>
      </c>
    </row>
    <row r="6268" spans="1:6" x14ac:dyDescent="0.25">
      <c r="A6268" t="s">
        <v>5659</v>
      </c>
      <c r="B6268" t="s">
        <v>2</v>
      </c>
      <c r="C6268" t="s">
        <v>2476</v>
      </c>
    </row>
    <row r="6270" spans="1:6" x14ac:dyDescent="0.25">
      <c r="A6270" t="s">
        <v>5660</v>
      </c>
    </row>
    <row r="6271" spans="1:6" x14ac:dyDescent="0.25">
      <c r="A6271" t="s">
        <v>2478</v>
      </c>
    </row>
    <row r="6272" spans="1:6" x14ac:dyDescent="0.25">
      <c r="A6272" t="s">
        <v>2479</v>
      </c>
    </row>
    <row r="6273" spans="1:5" x14ac:dyDescent="0.25">
      <c r="A6273" t="s">
        <v>5661</v>
      </c>
    </row>
    <row r="6274" spans="1:5" x14ac:dyDescent="0.25">
      <c r="A6274" t="s">
        <v>2481</v>
      </c>
    </row>
    <row r="6276" spans="1:5" x14ac:dyDescent="0.25">
      <c r="A6276" t="s">
        <v>2482</v>
      </c>
    </row>
    <row r="6277" spans="1:5" x14ac:dyDescent="0.25">
      <c r="A6277" t="s">
        <v>22</v>
      </c>
      <c r="B6277" t="s">
        <v>2483</v>
      </c>
    </row>
    <row r="6278" spans="1:5" x14ac:dyDescent="0.25">
      <c r="A6278" t="s">
        <v>2484</v>
      </c>
    </row>
    <row r="6279" spans="1:5" x14ac:dyDescent="0.25">
      <c r="A6279" t="s">
        <v>22</v>
      </c>
      <c r="B6279" t="s">
        <v>5662</v>
      </c>
      <c r="C6279" t="s">
        <v>5663</v>
      </c>
      <c r="D6279" t="s">
        <v>5664</v>
      </c>
      <c r="E6279">
        <v>-123.11378689999999</v>
      </c>
    </row>
    <row r="6280" spans="1:5" x14ac:dyDescent="0.25">
      <c r="A6280" t="s">
        <v>5665</v>
      </c>
      <c r="B6280" t="s">
        <v>2</v>
      </c>
      <c r="C6280" t="s">
        <v>2476</v>
      </c>
    </row>
    <row r="6282" spans="1:5" x14ac:dyDescent="0.25">
      <c r="A6282" t="s">
        <v>2477</v>
      </c>
    </row>
    <row r="6283" spans="1:5" x14ac:dyDescent="0.25">
      <c r="A6283" t="s">
        <v>2478</v>
      </c>
    </row>
    <row r="6284" spans="1:5" x14ac:dyDescent="0.25">
      <c r="A6284" t="s">
        <v>2479</v>
      </c>
    </row>
    <row r="6285" spans="1:5" x14ac:dyDescent="0.25">
      <c r="A6285" t="s">
        <v>5661</v>
      </c>
    </row>
    <row r="6286" spans="1:5" x14ac:dyDescent="0.25">
      <c r="A6286" t="s">
        <v>2481</v>
      </c>
    </row>
    <row r="6288" spans="1:5" x14ac:dyDescent="0.25">
      <c r="A6288" t="s">
        <v>2482</v>
      </c>
    </row>
    <row r="6289" spans="1:5" x14ac:dyDescent="0.25">
      <c r="A6289" t="s">
        <v>22</v>
      </c>
      <c r="B6289" t="s">
        <v>2483</v>
      </c>
    </row>
    <row r="6290" spans="1:5" x14ac:dyDescent="0.25">
      <c r="A6290" t="s">
        <v>2484</v>
      </c>
    </row>
    <row r="6291" spans="1:5" x14ac:dyDescent="0.25">
      <c r="A6291" t="s">
        <v>22</v>
      </c>
      <c r="B6291" t="s">
        <v>5666</v>
      </c>
      <c r="C6291" t="s">
        <v>5667</v>
      </c>
      <c r="D6291" t="s">
        <v>5668</v>
      </c>
      <c r="E6291">
        <v>-123.11402</v>
      </c>
    </row>
    <row r="6292" spans="1:5" x14ac:dyDescent="0.25">
      <c r="A6292" t="s">
        <v>5669</v>
      </c>
      <c r="B6292" t="s">
        <v>2</v>
      </c>
      <c r="C6292" t="s">
        <v>5670</v>
      </c>
      <c r="D6292" t="s">
        <v>5671</v>
      </c>
      <c r="E6292" t="s">
        <v>171</v>
      </c>
    </row>
    <row r="6294" spans="1:5" x14ac:dyDescent="0.25">
      <c r="A6294" t="s">
        <v>5672</v>
      </c>
    </row>
    <row r="6295" spans="1:5" x14ac:dyDescent="0.25">
      <c r="A6295" t="s">
        <v>395</v>
      </c>
      <c r="B6295" t="s">
        <v>5673</v>
      </c>
    </row>
    <row r="6296" spans="1:5" x14ac:dyDescent="0.25">
      <c r="A6296" t="s">
        <v>5674</v>
      </c>
    </row>
    <row r="6297" spans="1:5" x14ac:dyDescent="0.25">
      <c r="A6297" t="s">
        <v>5675</v>
      </c>
    </row>
    <row r="6299" spans="1:5" x14ac:dyDescent="0.25">
      <c r="A6299" t="s">
        <v>182</v>
      </c>
    </row>
    <row r="6301" spans="1:5" x14ac:dyDescent="0.25">
      <c r="A6301" t="s">
        <v>183</v>
      </c>
    </row>
    <row r="6303" spans="1:5" x14ac:dyDescent="0.25">
      <c r="A6303" t="s">
        <v>5676</v>
      </c>
    </row>
    <row r="6304" spans="1:5" x14ac:dyDescent="0.25">
      <c r="A6304" t="s">
        <v>5677</v>
      </c>
    </row>
    <row r="6306" spans="1:5" x14ac:dyDescent="0.25">
      <c r="A6306" t="s">
        <v>5194</v>
      </c>
    </row>
    <row r="6308" spans="1:5" x14ac:dyDescent="0.25">
      <c r="A6308" t="s">
        <v>5678</v>
      </c>
    </row>
    <row r="6309" spans="1:5" x14ac:dyDescent="0.25">
      <c r="A6309" t="s">
        <v>22</v>
      </c>
      <c r="B6309" t="s">
        <v>5679</v>
      </c>
      <c r="C6309" t="s">
        <v>5680</v>
      </c>
      <c r="D6309" t="s">
        <v>5681</v>
      </c>
      <c r="E6309">
        <v>-123.0645639</v>
      </c>
    </row>
    <row r="6310" spans="1:5" x14ac:dyDescent="0.25">
      <c r="A6310" t="s">
        <v>5682</v>
      </c>
      <c r="B6310" t="s">
        <v>2</v>
      </c>
      <c r="C6310" t="s">
        <v>5683</v>
      </c>
    </row>
    <row r="6312" spans="1:5" x14ac:dyDescent="0.25">
      <c r="A6312" t="s">
        <v>5684</v>
      </c>
      <c r="B6312" t="s">
        <v>946</v>
      </c>
      <c r="C6312" t="s">
        <v>171</v>
      </c>
    </row>
    <row r="6314" spans="1:5" x14ac:dyDescent="0.25">
      <c r="A6314" t="s">
        <v>5685</v>
      </c>
    </row>
    <row r="6315" spans="1:5" x14ac:dyDescent="0.25">
      <c r="A6315" t="s">
        <v>1500</v>
      </c>
      <c r="B6315" t="s">
        <v>5686</v>
      </c>
    </row>
    <row r="6316" spans="1:5" x14ac:dyDescent="0.25">
      <c r="A6316" t="s">
        <v>1502</v>
      </c>
    </row>
    <row r="6317" spans="1:5" x14ac:dyDescent="0.25">
      <c r="A6317" t="s">
        <v>4993</v>
      </c>
      <c r="B6317" t="s">
        <v>5687</v>
      </c>
    </row>
    <row r="6318" spans="1:5" x14ac:dyDescent="0.25">
      <c r="A6318" t="s">
        <v>5688</v>
      </c>
    </row>
    <row r="6320" spans="1:5" x14ac:dyDescent="0.25">
      <c r="A6320" t="s">
        <v>182</v>
      </c>
    </row>
    <row r="6322" spans="1:6" x14ac:dyDescent="0.25">
      <c r="A6322" t="s">
        <v>183</v>
      </c>
    </row>
    <row r="6324" spans="1:6" x14ac:dyDescent="0.25">
      <c r="A6324" t="s">
        <v>267</v>
      </c>
    </row>
    <row r="6325" spans="1:6" x14ac:dyDescent="0.25">
      <c r="A6325" t="s">
        <v>5689</v>
      </c>
    </row>
    <row r="6326" spans="1:6" x14ac:dyDescent="0.25">
      <c r="A6326" t="s">
        <v>5690</v>
      </c>
    </row>
    <row r="6328" spans="1:6" x14ac:dyDescent="0.25">
      <c r="A6328" t="s">
        <v>269</v>
      </c>
    </row>
    <row r="6329" spans="1:6" x14ac:dyDescent="0.25">
      <c r="A6329" t="s">
        <v>5691</v>
      </c>
    </row>
    <row r="6330" spans="1:6" x14ac:dyDescent="0.25">
      <c r="A6330" t="s">
        <v>5692</v>
      </c>
    </row>
    <row r="6332" spans="1:6" x14ac:dyDescent="0.25">
      <c r="A6332" t="s">
        <v>5002</v>
      </c>
    </row>
    <row r="6334" spans="1:6" x14ac:dyDescent="0.25">
      <c r="A6334" t="s">
        <v>5693</v>
      </c>
    </row>
    <row r="6335" spans="1:6" x14ac:dyDescent="0.25">
      <c r="A6335" t="s">
        <v>5137</v>
      </c>
    </row>
    <row r="6336" spans="1:6" x14ac:dyDescent="0.25">
      <c r="A6336" t="s">
        <v>361</v>
      </c>
      <c r="B6336" t="s">
        <v>5694</v>
      </c>
      <c r="C6336" t="s">
        <v>5695</v>
      </c>
      <c r="D6336" t="s">
        <v>5139</v>
      </c>
      <c r="E6336" t="s">
        <v>5140</v>
      </c>
      <c r="F6336">
        <v>-123.0257189</v>
      </c>
    </row>
    <row r="6337" spans="1:6" x14ac:dyDescent="0.25">
      <c r="A6337" t="s">
        <v>5696</v>
      </c>
      <c r="B6337" t="s">
        <v>2</v>
      </c>
      <c r="C6337" t="s">
        <v>5697</v>
      </c>
      <c r="D6337" t="s">
        <v>5698</v>
      </c>
      <c r="E6337" t="s">
        <v>409</v>
      </c>
      <c r="F6337" t="s">
        <v>235</v>
      </c>
    </row>
    <row r="6339" spans="1:6" x14ac:dyDescent="0.25">
      <c r="A6339" t="s">
        <v>3718</v>
      </c>
    </row>
    <row r="6340" spans="1:6" x14ac:dyDescent="0.25">
      <c r="A6340" t="s">
        <v>173</v>
      </c>
    </row>
    <row r="6341" spans="1:6" x14ac:dyDescent="0.25">
      <c r="A6341" t="s">
        <v>5699</v>
      </c>
      <c r="B6341" t="s">
        <v>3721</v>
      </c>
    </row>
    <row r="6342" spans="1:6" x14ac:dyDescent="0.25">
      <c r="A6342" t="s">
        <v>5700</v>
      </c>
    </row>
    <row r="6343" spans="1:6" x14ac:dyDescent="0.25">
      <c r="A6343" t="s">
        <v>5701</v>
      </c>
    </row>
    <row r="6344" spans="1:6" x14ac:dyDescent="0.25">
      <c r="A6344" t="s">
        <v>5702</v>
      </c>
    </row>
    <row r="6346" spans="1:6" x14ac:dyDescent="0.25">
      <c r="A6346" t="s">
        <v>182</v>
      </c>
    </row>
    <row r="6348" spans="1:6" x14ac:dyDescent="0.25">
      <c r="A6348" t="s">
        <v>183</v>
      </c>
    </row>
    <row r="6350" spans="1:6" x14ac:dyDescent="0.25">
      <c r="A6350" t="s">
        <v>3725</v>
      </c>
    </row>
    <row r="6351" spans="1:6" x14ac:dyDescent="0.25">
      <c r="A6351" t="s">
        <v>3726</v>
      </c>
    </row>
    <row r="6352" spans="1:6" x14ac:dyDescent="0.25">
      <c r="A6352" t="s">
        <v>3727</v>
      </c>
    </row>
    <row r="6354" spans="1:5" x14ac:dyDescent="0.25">
      <c r="A6354" t="s">
        <v>342</v>
      </c>
      <c r="B6354" t="s">
        <v>957</v>
      </c>
    </row>
    <row r="6356" spans="1:5" x14ac:dyDescent="0.25">
      <c r="A6356" t="s">
        <v>1158</v>
      </c>
    </row>
    <row r="6358" spans="1:5" x14ac:dyDescent="0.25">
      <c r="A6358" t="s">
        <v>3729</v>
      </c>
    </row>
    <row r="6359" spans="1:5" x14ac:dyDescent="0.25">
      <c r="A6359" t="s">
        <v>123</v>
      </c>
      <c r="B6359" t="s">
        <v>5703</v>
      </c>
      <c r="C6359" t="s">
        <v>3731</v>
      </c>
      <c r="D6359" t="s">
        <v>3732</v>
      </c>
      <c r="E6359">
        <v>-123.09438900000001</v>
      </c>
    </row>
    <row r="6360" spans="1:5" x14ac:dyDescent="0.25">
      <c r="A6360" t="s">
        <v>5704</v>
      </c>
      <c r="B6360" t="s">
        <v>2</v>
      </c>
      <c r="C6360" t="s">
        <v>5705</v>
      </c>
      <c r="D6360">
        <v>2020</v>
      </c>
    </row>
    <row r="6362" spans="1:5" x14ac:dyDescent="0.25">
      <c r="A6362" t="s">
        <v>5706</v>
      </c>
    </row>
    <row r="6364" spans="1:5" x14ac:dyDescent="0.25">
      <c r="A6364" t="s">
        <v>5707</v>
      </c>
    </row>
    <row r="6365" spans="1:5" x14ac:dyDescent="0.25">
      <c r="A6365" t="s">
        <v>123</v>
      </c>
      <c r="B6365" t="s">
        <v>5708</v>
      </c>
      <c r="C6365" t="s">
        <v>5709</v>
      </c>
      <c r="D6365" t="s">
        <v>5710</v>
      </c>
      <c r="E6365">
        <v>-123.03021630000001</v>
      </c>
    </row>
    <row r="6366" spans="1:5" x14ac:dyDescent="0.25">
      <c r="A6366" t="s">
        <v>5711</v>
      </c>
      <c r="B6366" t="s">
        <v>2</v>
      </c>
      <c r="C6366" t="s">
        <v>5712</v>
      </c>
      <c r="D6366" t="s">
        <v>409</v>
      </c>
      <c r="E6366" t="s">
        <v>171</v>
      </c>
    </row>
    <row r="6368" spans="1:5" x14ac:dyDescent="0.25">
      <c r="A6368" t="s">
        <v>3497</v>
      </c>
    </row>
    <row r="6370" spans="1:2" x14ac:dyDescent="0.25">
      <c r="A6370" t="s">
        <v>2989</v>
      </c>
    </row>
    <row r="6371" spans="1:2" x14ac:dyDescent="0.25">
      <c r="A6371" t="s">
        <v>5713</v>
      </c>
    </row>
    <row r="6372" spans="1:2" x14ac:dyDescent="0.25">
      <c r="A6372" t="s">
        <v>5714</v>
      </c>
    </row>
    <row r="6374" spans="1:2" x14ac:dyDescent="0.25">
      <c r="A6374" t="s">
        <v>420</v>
      </c>
    </row>
    <row r="6375" spans="1:2" x14ac:dyDescent="0.25">
      <c r="A6375" t="s">
        <v>5715</v>
      </c>
    </row>
    <row r="6377" spans="1:2" x14ac:dyDescent="0.25">
      <c r="A6377" t="s">
        <v>707</v>
      </c>
    </row>
    <row r="6379" spans="1:2" x14ac:dyDescent="0.25">
      <c r="A6379" t="s">
        <v>2658</v>
      </c>
      <c r="B6379" t="s">
        <v>2659</v>
      </c>
    </row>
    <row r="6380" spans="1:2" x14ac:dyDescent="0.25">
      <c r="A6380" t="s">
        <v>5716</v>
      </c>
    </row>
    <row r="6382" spans="1:2" x14ac:dyDescent="0.25">
      <c r="A6382" t="s">
        <v>423</v>
      </c>
    </row>
    <row r="6384" spans="1:2" x14ac:dyDescent="0.25">
      <c r="A6384" t="s">
        <v>424</v>
      </c>
    </row>
    <row r="6385" spans="1:5" x14ac:dyDescent="0.25">
      <c r="A6385" t="s">
        <v>425</v>
      </c>
    </row>
    <row r="6386" spans="1:5" x14ac:dyDescent="0.25">
      <c r="A6386" t="s">
        <v>274</v>
      </c>
      <c r="B6386" t="s">
        <v>426</v>
      </c>
    </row>
    <row r="6388" spans="1:5" x14ac:dyDescent="0.25">
      <c r="A6388" t="s">
        <v>5717</v>
      </c>
    </row>
    <row r="6389" spans="1:5" x14ac:dyDescent="0.25">
      <c r="A6389" t="s">
        <v>22</v>
      </c>
      <c r="B6389" t="s">
        <v>5718</v>
      </c>
    </row>
    <row r="6390" spans="1:5" x14ac:dyDescent="0.25">
      <c r="A6390" t="s">
        <v>22</v>
      </c>
      <c r="B6390" t="s">
        <v>5719</v>
      </c>
      <c r="C6390" t="s">
        <v>5720</v>
      </c>
      <c r="D6390" t="s">
        <v>5721</v>
      </c>
      <c r="E6390">
        <v>-123.0382556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issued-building-permits-2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Skittlen</dc:creator>
  <cp:lastModifiedBy>Skittlen</cp:lastModifiedBy>
  <dcterms:created xsi:type="dcterms:W3CDTF">2022-06-06T22:28:22Z</dcterms:created>
  <dcterms:modified xsi:type="dcterms:W3CDTF">2022-06-06T22:28:22Z</dcterms:modified>
</cp:coreProperties>
</file>